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4370" windowHeight="9675" activeTab="0"/>
  </bookViews>
  <sheets>
    <sheet name="Tab 3" sheetId="1" r:id="rId1"/>
  </sheets>
  <definedNames>
    <definedName name="_xlfn.SUMIFS" hidden="1">#NAME?</definedName>
    <definedName name="_xlnm.Print_Area" localSheetId="0">'Tab 3'!$A$1:$J$149</definedName>
    <definedName name="_xlnm.Print_Titles" localSheetId="0">'Tab 3'!$1:$5</definedName>
  </definedNames>
  <calcPr fullCalcOnLoad="1"/>
</workbook>
</file>

<file path=xl/sharedStrings.xml><?xml version="1.0" encoding="utf-8"?>
<sst xmlns="http://schemas.openxmlformats.org/spreadsheetml/2006/main" count="276" uniqueCount="96">
  <si>
    <t>Dział</t>
  </si>
  <si>
    <t>Rozdział</t>
  </si>
  <si>
    <t>§</t>
  </si>
  <si>
    <t>Klasyfikacja</t>
  </si>
  <si>
    <t>Urządzenie placu zabaw przy ZSO w Natolinie</t>
  </si>
  <si>
    <t>Budowa podniesionego skrzyżowania dróg gminnych o nr 402/2 i 402 w miejscowości Rajec Szlachecki</t>
  </si>
  <si>
    <t xml:space="preserve">Plan wydatków inwestycyjnych na 2015 rok </t>
  </si>
  <si>
    <t xml:space="preserve">Numer pozycji </t>
  </si>
  <si>
    <t>Nazwa zadania inwestycyjnego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</si>
  <si>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</si>
  <si>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</si>
  <si>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</si>
  <si>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</si>
  <si>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</si>
  <si>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</si>
  <si>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</si>
  <si>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</si>
  <si>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</si>
  <si>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</si>
  <si>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</si>
  <si>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01010</t>
  </si>
  <si>
    <t>6050</t>
  </si>
  <si>
    <t>ogółem, z tego:</t>
  </si>
  <si>
    <t>środki własne</t>
  </si>
  <si>
    <t>UG Jedlnia-Letnisko</t>
  </si>
  <si>
    <t>Budowa sieci kanalizacji w msc. Groszowice, Lasowice, Myśliszewice</t>
  </si>
  <si>
    <t>6057</t>
  </si>
  <si>
    <t>środki unijne</t>
  </si>
  <si>
    <t>6059</t>
  </si>
  <si>
    <t>Budowa kanalizacji sanitarnej w Jedlni-Letnisko Etap VII</t>
  </si>
  <si>
    <t>Budowa kanalizacji w Jedlni-Letnisko Enklawa B</t>
  </si>
  <si>
    <t>Rozbudowa sieci wodociągu w Groszowicach i Jedlni-Letnisko</t>
  </si>
  <si>
    <t>Projekt i budowa studni głębinowej na Stacji Uzdatniania Wody</t>
  </si>
  <si>
    <t>40002</t>
  </si>
  <si>
    <t>Przebudowa układu komunikacyjnego w obrębie Placu Wolności w Jedlni- Letnisko</t>
  </si>
  <si>
    <t>fundusz sołecki</t>
  </si>
  <si>
    <t>Projekt i rozbudowa budynku OSP w Jedlni- Letnisko - Etap II</t>
  </si>
  <si>
    <t>75412</t>
  </si>
  <si>
    <t xml:space="preserve">  </t>
  </si>
  <si>
    <t>Urządzenie siłowni zewnętrznej przy Szkole Podstawowej
w Gzowicach</t>
  </si>
  <si>
    <t>80101</t>
  </si>
  <si>
    <t>Adaptacja pomieszczenia na salę lekcyjną w ZSO Natolin</t>
  </si>
  <si>
    <t>ZSO Natolin</t>
  </si>
  <si>
    <t>Budowa zbiornika na nieczystości płynne w PSP Słupica</t>
  </si>
  <si>
    <t>PSP Słupica</t>
  </si>
  <si>
    <t>Przebudowa z rozbudową oczyszczalni ścieków</t>
  </si>
  <si>
    <t>6060</t>
  </si>
  <si>
    <t>Adaptacja budynku gminnego na ośrodek zdrowia w Groszowicach</t>
  </si>
  <si>
    <t>90015</t>
  </si>
  <si>
    <t xml:space="preserve">Budowa oświetlenia ulicznego ul. Radomskiej </t>
  </si>
  <si>
    <t>Dokończenie oświetlenia ul. Chabrowej we Wrzosowie</t>
  </si>
  <si>
    <t>Rozszerzenie bazy turystyczno-sportowo-rekreacyjnej
w gminie Jedlnia-Letnisko</t>
  </si>
  <si>
    <t>92695</t>
  </si>
  <si>
    <t>Zakup zestawów komputerowych w ramach projektu przeciwdziałanie wykluczeniu cyfrowemu w Gminie Jedlnia Letnisko</t>
  </si>
  <si>
    <t>75095</t>
  </si>
  <si>
    <t>90095</t>
  </si>
  <si>
    <t>90002</t>
  </si>
  <si>
    <t>Budowa Selektywnego Punktu Zbiórki Odpadów</t>
  </si>
  <si>
    <t>Projekt Kanalizacji sanitarnej w miejscowości sadków dz.331</t>
  </si>
  <si>
    <t>Projekt i budowa oświetlenia w m. Jedlnia-Letnisko ul. Słupicka, Ciemna, Brzozowa, Sienkiewicza, Wojciechowskiego, Plac Wolności, Lelewela, Traugutta w m. Cudnów, Groszowice-Choiny, w m. Siczki- ul. Tulipanowa</t>
  </si>
  <si>
    <t>75404</t>
  </si>
  <si>
    <t>6170</t>
  </si>
  <si>
    <t>Budowa Sali gimnastycznej z organizacją parkingów przy PSP Słupica</t>
  </si>
  <si>
    <t>Rozbudowa ZSO Myśliszewice</t>
  </si>
  <si>
    <t>Budowa kanalizacji sanitarnej w Jedlni-Letnisku- Enklawa A</t>
  </si>
  <si>
    <t>ZSO Myśliszewice</t>
  </si>
  <si>
    <t>Projekt i przebudowa zespołu parkingów przy Urzedzie Gminy i OSP w jedlni-Letnisku</t>
  </si>
  <si>
    <t>75023</t>
  </si>
  <si>
    <t>Regulacja stanu prawnego drogi gminnej z obiektem mostowym Piotrowice-Myśliszewice</t>
  </si>
  <si>
    <t>60016</t>
  </si>
  <si>
    <t>Regulacja prawna i wykup części działki Nr 21/2 w msc. Piotrowice</t>
  </si>
  <si>
    <t xml:space="preserve">Modernizacja, projekty i budowa dróg gminnych w m. Jedlnia-Letnisko ul. Leśna, Staroradomska, Wojciechowskiego Słupicka (łącznik), ul. Jasna w m. Wrzosów ul. Akacjowa, Pallotyńska, w m. Cudnów, droga nr geod. 186 w Lasowicach </t>
  </si>
  <si>
    <t>Projekt i budowa targowiska w Jedlni-Letnisko</t>
  </si>
  <si>
    <t>Zakup zadymiarki kanałowej</t>
  </si>
  <si>
    <t>Zakup urządzenia UTM</t>
  </si>
  <si>
    <t>Przedszkole</t>
  </si>
  <si>
    <t>Łącznie dział 600</t>
  </si>
  <si>
    <t>Łącznie dział 750</t>
  </si>
  <si>
    <t>Razem</t>
  </si>
  <si>
    <t>Łącznie dział 010</t>
  </si>
  <si>
    <t>Łącznie dział 400</t>
  </si>
  <si>
    <t>Łącznie dział 754</t>
  </si>
  <si>
    <t>Zakup pojazdu nieoznakowanego dla Komisariatu Policji
w Pionkach</t>
  </si>
  <si>
    <t>Modernizacja placu zabaw przy Przedszkolu Publicznym
w Jedlni-Letnisku</t>
  </si>
  <si>
    <t>Budowa sieci kanalizacyjnej w Jedlni-Letnisko- Etap VI
i pompownia PA w Gminie Jedlnia- Letnisko</t>
  </si>
  <si>
    <t>90005</t>
  </si>
  <si>
    <t>Poprawa jakości powietrza na terenie gminy Jedlnia-letnisko</t>
  </si>
  <si>
    <t>Projekt budowy czytelni w miejscowości Groszowice</t>
  </si>
  <si>
    <t>92116</t>
  </si>
  <si>
    <t>Budowa oświetlenia w miejscowości Antoniówka</t>
  </si>
  <si>
    <t>Modernizacja budynku przedszkolnego przy PSP Gzowice</t>
  </si>
  <si>
    <t>PSP Gzowice</t>
  </si>
  <si>
    <t>Dokumentacja techniczna na przebudowę drogi wojewódzkiej nr 737 na odcinku od km 14+066 do km 15+064 w miejscowości Siczki- Gmina Jedlnia-Letnisko</t>
  </si>
  <si>
    <t>60013</t>
  </si>
  <si>
    <t>Zakup nagłośnienia w ZSO Natolin</t>
  </si>
  <si>
    <t>Dział 926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</si>
</sst>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#,##0.00_ ;\-#,##0.00\ "/>
    <numFmt numFmtId="167" formatCode="#,##0.000"/>
    <numFmt numFmtId="168" formatCode="#,##0.0000"/>
    <numFmt numFmtId="169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7" fillId="0" borderId="0" xfId="56">
      <alignment/>
      <protection/>
    </xf>
    <xf numFmtId="0" fontId="7" fillId="0" borderId="0" xfId="56" applyFont="1">
      <alignment/>
      <protection/>
    </xf>
    <xf numFmtId="3" fontId="5" fillId="33" borderId="10" xfId="56" applyNumberFormat="1" applyFont="1" applyFill="1" applyBorder="1" applyAlignment="1">
      <alignment horizontal="right"/>
      <protection/>
    </xf>
    <xf numFmtId="3" fontId="3" fillId="0" borderId="11" xfId="56" applyNumberFormat="1" applyFont="1" applyBorder="1" applyAlignment="1">
      <alignment horizontal="right"/>
      <protection/>
    </xf>
    <xf numFmtId="3" fontId="7" fillId="0" borderId="0" xfId="56" applyNumberFormat="1">
      <alignment/>
      <protection/>
    </xf>
    <xf numFmtId="3" fontId="3" fillId="0" borderId="12" xfId="56" applyNumberFormat="1" applyFont="1" applyBorder="1" applyAlignment="1">
      <alignment horizontal="right"/>
      <protection/>
    </xf>
    <xf numFmtId="49" fontId="3" fillId="0" borderId="13" xfId="56" applyNumberFormat="1" applyFont="1" applyBorder="1" applyAlignment="1">
      <alignment vertical="center"/>
      <protection/>
    </xf>
    <xf numFmtId="49" fontId="3" fillId="0" borderId="14" xfId="56" applyNumberFormat="1" applyFont="1" applyBorder="1" applyAlignment="1">
      <alignment horizontal="center" vertical="center"/>
      <protection/>
    </xf>
    <xf numFmtId="49" fontId="3" fillId="0" borderId="15" xfId="56" applyNumberFormat="1" applyFont="1" applyBorder="1" applyAlignment="1">
      <alignment horizontal="center" vertical="center"/>
      <protection/>
    </xf>
    <xf numFmtId="49" fontId="3" fillId="0" borderId="15" xfId="56" applyNumberFormat="1" applyFont="1" applyBorder="1" applyAlignment="1">
      <alignment vertical="center"/>
      <protection/>
    </xf>
    <xf numFmtId="3" fontId="3" fillId="0" borderId="16" xfId="56" applyNumberFormat="1" applyFont="1" applyBorder="1" applyAlignment="1">
      <alignment horizontal="right"/>
      <protection/>
    </xf>
    <xf numFmtId="0" fontId="3" fillId="0" borderId="13" xfId="56" applyFont="1" applyBorder="1" applyAlignment="1">
      <alignment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vertical="center" wrapText="1"/>
      <protection/>
    </xf>
    <xf numFmtId="4" fontId="7" fillId="0" borderId="0" xfId="56" applyNumberFormat="1">
      <alignment/>
      <protection/>
    </xf>
    <xf numFmtId="4" fontId="8" fillId="0" borderId="0" xfId="56" applyNumberFormat="1" applyFont="1">
      <alignment/>
      <protection/>
    </xf>
    <xf numFmtId="0" fontId="7" fillId="0" borderId="0" xfId="56" applyBorder="1">
      <alignment/>
      <protection/>
    </xf>
    <xf numFmtId="49" fontId="3" fillId="0" borderId="13" xfId="56" applyNumberFormat="1" applyFont="1" applyBorder="1" applyAlignment="1">
      <alignment horizontal="center" vertical="center"/>
      <protection/>
    </xf>
    <xf numFmtId="0" fontId="13" fillId="0" borderId="0" xfId="56" applyFont="1">
      <alignment/>
      <protection/>
    </xf>
    <xf numFmtId="3" fontId="5" fillId="0" borderId="10" xfId="56" applyNumberFormat="1" applyFont="1" applyBorder="1" applyAlignment="1">
      <alignment horizontal="right"/>
      <protection/>
    </xf>
    <xf numFmtId="0" fontId="5" fillId="0" borderId="10" xfId="56" applyFont="1" applyBorder="1" applyAlignment="1">
      <alignment horizontal="center"/>
      <protection/>
    </xf>
    <xf numFmtId="0" fontId="5" fillId="33" borderId="10" xfId="56" applyFont="1" applyFill="1" applyBorder="1" applyAlignment="1">
      <alignment horizontal="center"/>
      <protection/>
    </xf>
    <xf numFmtId="166" fontId="5" fillId="33" borderId="10" xfId="45" applyNumberFormat="1" applyFont="1" applyFill="1" applyBorder="1" applyAlignment="1">
      <alignment horizontal="right"/>
    </xf>
    <xf numFmtId="0" fontId="3" fillId="0" borderId="10" xfId="56" applyFont="1" applyBorder="1" applyAlignment="1">
      <alignment horizontal="center"/>
      <protection/>
    </xf>
    <xf numFmtId="4" fontId="3" fillId="0" borderId="10" xfId="56" applyNumberFormat="1" applyFont="1" applyBorder="1" applyAlignment="1">
      <alignment horizontal="right"/>
      <protection/>
    </xf>
    <xf numFmtId="4" fontId="3" fillId="0" borderId="10" xfId="45" applyNumberFormat="1" applyFont="1" applyBorder="1" applyAlignment="1">
      <alignment horizontal="right"/>
    </xf>
    <xf numFmtId="44" fontId="7" fillId="0" borderId="0" xfId="56" applyNumberFormat="1" applyBorder="1">
      <alignment/>
      <protection/>
    </xf>
    <xf numFmtId="49" fontId="7" fillId="0" borderId="0" xfId="56" applyNumberFormat="1" applyBorder="1">
      <alignment/>
      <protection/>
    </xf>
    <xf numFmtId="49" fontId="7" fillId="0" borderId="0" xfId="56" applyNumberFormat="1" applyFont="1" applyBorder="1">
      <alignment/>
      <protection/>
    </xf>
    <xf numFmtId="0" fontId="3" fillId="0" borderId="10" xfId="56" applyFont="1" applyBorder="1" applyAlignment="1">
      <alignment horizontal="center" vertical="center" textRotation="90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shrinkToFit="1"/>
      <protection/>
    </xf>
    <xf numFmtId="3" fontId="4" fillId="0" borderId="10" xfId="56" applyNumberFormat="1" applyFont="1" applyBorder="1" applyAlignment="1">
      <alignment horizontal="center" shrinkToFit="1"/>
      <protection/>
    </xf>
    <xf numFmtId="0" fontId="7" fillId="0" borderId="10" xfId="56" applyFont="1" applyBorder="1" applyAlignment="1">
      <alignment horizontal="center"/>
      <protection/>
    </xf>
    <xf numFmtId="0" fontId="7" fillId="33" borderId="10" xfId="56" applyFill="1" applyBorder="1">
      <alignment/>
      <protection/>
    </xf>
    <xf numFmtId="0" fontId="9" fillId="0" borderId="10" xfId="56" applyFont="1" applyBorder="1" applyAlignment="1">
      <alignment horizontal="center" vertical="center" wrapText="1" shrinkToFit="1"/>
      <protection/>
    </xf>
    <xf numFmtId="0" fontId="7" fillId="33" borderId="10" xfId="56" applyFont="1" applyFill="1" applyBorder="1">
      <alignment/>
      <protection/>
    </xf>
    <xf numFmtId="0" fontId="3" fillId="0" borderId="17" xfId="56" applyFont="1" applyBorder="1" applyAlignment="1">
      <alignment horizontal="center"/>
      <protection/>
    </xf>
    <xf numFmtId="3" fontId="3" fillId="0" borderId="18" xfId="56" applyNumberFormat="1" applyFont="1" applyBorder="1" applyAlignment="1">
      <alignment horizontal="right"/>
      <protection/>
    </xf>
    <xf numFmtId="0" fontId="3" fillId="0" borderId="19" xfId="56" applyFont="1" applyBorder="1" applyAlignment="1">
      <alignment horizontal="center"/>
      <protection/>
    </xf>
    <xf numFmtId="3" fontId="3" fillId="0" borderId="20" xfId="56" applyNumberFormat="1" applyFont="1" applyBorder="1" applyAlignment="1">
      <alignment horizontal="right"/>
      <protection/>
    </xf>
    <xf numFmtId="0" fontId="3" fillId="0" borderId="11" xfId="56" applyFont="1" applyBorder="1" applyAlignment="1">
      <alignment horizontal="center"/>
      <protection/>
    </xf>
    <xf numFmtId="0" fontId="3" fillId="0" borderId="16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9" fillId="0" borderId="10" xfId="56" applyFont="1" applyBorder="1" applyAlignment="1">
      <alignment horizontal="center" vertical="center" wrapText="1" shrinkToFit="1"/>
      <protection/>
    </xf>
    <xf numFmtId="49" fontId="3" fillId="0" borderId="10" xfId="56" applyNumberFormat="1" applyFont="1" applyBorder="1" applyAlignment="1">
      <alignment horizontal="center" vertical="center"/>
      <protection/>
    </xf>
    <xf numFmtId="164" fontId="3" fillId="0" borderId="10" xfId="56" applyNumberFormat="1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5" fillId="0" borderId="21" xfId="56" applyFont="1" applyFill="1" applyBorder="1" applyAlignment="1">
      <alignment horizontal="center" vertical="center" wrapText="1"/>
      <protection/>
    </xf>
    <xf numFmtId="0" fontId="5" fillId="0" borderId="22" xfId="56" applyFont="1" applyFill="1" applyBorder="1" applyAlignment="1">
      <alignment horizontal="center" vertical="center" wrapText="1"/>
      <protection/>
    </xf>
    <xf numFmtId="0" fontId="5" fillId="0" borderId="23" xfId="56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3" fontId="5" fillId="0" borderId="22" xfId="56" applyNumberFormat="1" applyFont="1" applyFill="1" applyBorder="1" applyAlignment="1">
      <alignment horizontal="center" vertical="center" wrapText="1"/>
      <protection/>
    </xf>
    <xf numFmtId="3" fontId="5" fillId="0" borderId="23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7" fillId="0" borderId="10" xfId="56" applyFill="1" applyBorder="1" applyAlignment="1">
      <alignment horizontal="center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shrinkToFit="1"/>
      <protection/>
    </xf>
    <xf numFmtId="0" fontId="5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textRotation="89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_PLAN INWESTYCYJNY-jedlnia 2008" xfId="56"/>
    <cellStyle name="Normalny_załączniki sesja kwiecień 2009" xfId="57"/>
    <cellStyle name="Obliczenia" xfId="58"/>
    <cellStyle name="Followed Hyperlink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dxfs count="88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color rgb="FFC0C0C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0</xdr:row>
      <xdr:rowOff>66675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390650" y="6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SheetLayoutView="100" workbookViewId="0" topLeftCell="A1">
      <selection activeCell="I135" sqref="I135"/>
    </sheetView>
  </sheetViews>
  <sheetFormatPr defaultColWidth="9.140625" defaultRowHeight="15"/>
  <cols>
    <col min="1" max="1" width="5.7109375" style="1" customWidth="1"/>
    <col min="2" max="3" width="9.140625" style="1" customWidth="1"/>
    <col min="4" max="4" width="33.7109375" style="1" customWidth="1"/>
    <col min="5" max="5" width="4.8515625" style="1" customWidth="1"/>
    <col min="6" max="6" width="5.57421875" style="1" customWidth="1"/>
    <col min="7" max="7" width="5.8515625" style="1" customWidth="1"/>
    <col min="8" max="8" width="14.140625" style="1" customWidth="1"/>
    <col min="9" max="9" width="13.140625" style="5" customWidth="1"/>
    <col min="10" max="10" width="18.00390625" style="1" customWidth="1"/>
    <col min="11" max="11" width="3.421875" style="1" customWidth="1"/>
    <col min="12" max="16384" width="9.140625" style="1" customWidth="1"/>
  </cols>
  <sheetData>
    <row r="1" spans="1:10" ht="18.75" customHeight="1">
      <c r="A1" s="64" t="s">
        <v>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2.75" customHeight="1">
      <c r="A3" s="65" t="s">
        <v>7</v>
      </c>
      <c r="B3" s="59" t="s">
        <v>8</v>
      </c>
      <c r="C3" s="59"/>
      <c r="D3" s="59"/>
      <c r="E3" s="59" t="s">
        <v>3</v>
      </c>
      <c r="F3" s="59"/>
      <c r="G3" s="59"/>
      <c r="H3" s="59" t="s">
        <v>9</v>
      </c>
      <c r="I3" s="59" t="s">
        <v>10</v>
      </c>
      <c r="J3" s="66" t="s">
        <v>11</v>
      </c>
    </row>
    <row r="4" spans="1:11" ht="61.5" customHeight="1">
      <c r="A4" s="65"/>
      <c r="B4" s="59"/>
      <c r="C4" s="59"/>
      <c r="D4" s="59"/>
      <c r="E4" s="31" t="s">
        <v>0</v>
      </c>
      <c r="F4" s="31" t="s">
        <v>1</v>
      </c>
      <c r="G4" s="32" t="s">
        <v>2</v>
      </c>
      <c r="H4" s="59"/>
      <c r="I4" s="59"/>
      <c r="J4" s="66"/>
      <c r="K4" s="2"/>
    </row>
    <row r="5" spans="1:10" ht="11.25" customHeight="1">
      <c r="A5" s="33" t="s">
        <v>12</v>
      </c>
      <c r="B5" s="63" t="s">
        <v>13</v>
      </c>
      <c r="C5" s="63"/>
      <c r="D5" s="63"/>
      <c r="E5" s="33" t="s">
        <v>14</v>
      </c>
      <c r="F5" s="33" t="s">
        <v>15</v>
      </c>
      <c r="G5" s="33" t="s">
        <v>16</v>
      </c>
      <c r="H5" s="33" t="s">
        <v>17</v>
      </c>
      <c r="I5" s="34" t="s">
        <v>18</v>
      </c>
      <c r="J5" s="35" t="s">
        <v>19</v>
      </c>
    </row>
    <row r="6" spans="1:11" ht="12.75">
      <c r="A6" s="49">
        <v>1</v>
      </c>
      <c r="B6" s="59" t="s">
        <v>25</v>
      </c>
      <c r="C6" s="59"/>
      <c r="D6" s="59"/>
      <c r="E6" s="48">
        <f>VALUE(MID(F6,1,3))</f>
        <v>10</v>
      </c>
      <c r="F6" s="47" t="s">
        <v>20</v>
      </c>
      <c r="G6" s="7"/>
      <c r="H6" s="23" t="s">
        <v>22</v>
      </c>
      <c r="I6" s="3">
        <f>SUM(I7:I9)</f>
        <v>1548336</v>
      </c>
      <c r="J6" s="36"/>
      <c r="K6" s="2"/>
    </row>
    <row r="7" spans="1:11" ht="12.75">
      <c r="A7" s="49"/>
      <c r="B7" s="59"/>
      <c r="C7" s="59"/>
      <c r="D7" s="59"/>
      <c r="E7" s="48"/>
      <c r="F7" s="47"/>
      <c r="G7" s="8" t="s">
        <v>26</v>
      </c>
      <c r="H7" s="43" t="s">
        <v>27</v>
      </c>
      <c r="I7" s="4">
        <v>374000</v>
      </c>
      <c r="J7" s="46" t="s">
        <v>24</v>
      </c>
      <c r="K7" s="28"/>
    </row>
    <row r="8" spans="1:11" ht="12.75">
      <c r="A8" s="49"/>
      <c r="B8" s="59"/>
      <c r="C8" s="59"/>
      <c r="D8" s="59"/>
      <c r="E8" s="48"/>
      <c r="F8" s="47"/>
      <c r="G8" s="8" t="s">
        <v>28</v>
      </c>
      <c r="H8" s="45" t="s">
        <v>23</v>
      </c>
      <c r="I8" s="6">
        <f>1020336-240000-374000</f>
        <v>406336</v>
      </c>
      <c r="J8" s="46"/>
      <c r="K8" s="29"/>
    </row>
    <row r="9" spans="1:11" ht="12.75">
      <c r="A9" s="49"/>
      <c r="B9" s="59"/>
      <c r="C9" s="59"/>
      <c r="D9" s="59"/>
      <c r="E9" s="48"/>
      <c r="F9" s="47"/>
      <c r="G9" s="9" t="s">
        <v>21</v>
      </c>
      <c r="H9" s="44" t="s">
        <v>23</v>
      </c>
      <c r="I9" s="11">
        <v>768000</v>
      </c>
      <c r="J9" s="46"/>
      <c r="K9" s="29"/>
    </row>
    <row r="10" spans="1:11" ht="12.75">
      <c r="A10" s="49">
        <v>2</v>
      </c>
      <c r="B10" s="59" t="s">
        <v>84</v>
      </c>
      <c r="C10" s="59"/>
      <c r="D10" s="59"/>
      <c r="E10" s="48">
        <f>VALUE(MID(F10,1,3))</f>
        <v>10</v>
      </c>
      <c r="F10" s="47" t="s">
        <v>20</v>
      </c>
      <c r="G10" s="47" t="s">
        <v>21</v>
      </c>
      <c r="H10" s="23" t="s">
        <v>22</v>
      </c>
      <c r="I10" s="3">
        <f>SUM(I11:I12)</f>
        <v>1453830</v>
      </c>
      <c r="J10" s="36"/>
      <c r="K10" s="30"/>
    </row>
    <row r="11" spans="1:11" ht="12.75">
      <c r="A11" s="49"/>
      <c r="B11" s="59"/>
      <c r="C11" s="59"/>
      <c r="D11" s="59"/>
      <c r="E11" s="48"/>
      <c r="F11" s="47"/>
      <c r="G11" s="47"/>
      <c r="H11" s="43" t="s">
        <v>23</v>
      </c>
      <c r="I11" s="4">
        <v>1453830</v>
      </c>
      <c r="J11" s="46" t="s">
        <v>24</v>
      </c>
      <c r="K11" s="29"/>
    </row>
    <row r="12" spans="1:11" ht="6.75" customHeight="1">
      <c r="A12" s="49"/>
      <c r="B12" s="59"/>
      <c r="C12" s="59"/>
      <c r="D12" s="59"/>
      <c r="E12" s="48"/>
      <c r="F12" s="47"/>
      <c r="G12" s="47"/>
      <c r="H12" s="44"/>
      <c r="I12" s="11"/>
      <c r="J12" s="46"/>
      <c r="K12" s="29"/>
    </row>
    <row r="13" spans="1:11" ht="12.75">
      <c r="A13" s="49">
        <v>3</v>
      </c>
      <c r="B13" s="59" t="s">
        <v>29</v>
      </c>
      <c r="C13" s="59"/>
      <c r="D13" s="59"/>
      <c r="E13" s="48">
        <f>VALUE(MID(F13,1,3))</f>
        <v>10</v>
      </c>
      <c r="F13" s="47" t="s">
        <v>20</v>
      </c>
      <c r="G13" s="7"/>
      <c r="H13" s="23" t="s">
        <v>22</v>
      </c>
      <c r="I13" s="3">
        <f>SUM(I14:I15)</f>
        <v>805500</v>
      </c>
      <c r="J13" s="36"/>
      <c r="K13" s="29"/>
    </row>
    <row r="14" spans="1:11" ht="12.75">
      <c r="A14" s="49"/>
      <c r="B14" s="59"/>
      <c r="C14" s="59"/>
      <c r="D14" s="59"/>
      <c r="E14" s="48"/>
      <c r="F14" s="47"/>
      <c r="G14" s="8" t="s">
        <v>21</v>
      </c>
      <c r="H14" s="43" t="s">
        <v>23</v>
      </c>
      <c r="I14" s="4">
        <v>805500</v>
      </c>
      <c r="J14" s="46" t="s">
        <v>24</v>
      </c>
      <c r="K14" s="29"/>
    </row>
    <row r="15" spans="1:11" ht="4.5" customHeight="1">
      <c r="A15" s="49"/>
      <c r="B15" s="59"/>
      <c r="C15" s="59"/>
      <c r="D15" s="59"/>
      <c r="E15" s="48"/>
      <c r="F15" s="47"/>
      <c r="G15" s="10"/>
      <c r="H15" s="44"/>
      <c r="I15" s="11"/>
      <c r="J15" s="46"/>
      <c r="K15" s="18"/>
    </row>
    <row r="16" spans="1:11" ht="12.75">
      <c r="A16" s="49">
        <v>4</v>
      </c>
      <c r="B16" s="59" t="s">
        <v>30</v>
      </c>
      <c r="C16" s="59"/>
      <c r="D16" s="59"/>
      <c r="E16" s="48">
        <f>VALUE(MID(F16,1,3))</f>
        <v>10</v>
      </c>
      <c r="F16" s="47" t="s">
        <v>20</v>
      </c>
      <c r="G16" s="19"/>
      <c r="H16" s="23" t="s">
        <v>22</v>
      </c>
      <c r="I16" s="3">
        <f>SUM(I17:I18)</f>
        <v>180000</v>
      </c>
      <c r="J16" s="36"/>
      <c r="K16" s="18"/>
    </row>
    <row r="17" spans="1:11" ht="12.75">
      <c r="A17" s="49"/>
      <c r="B17" s="59"/>
      <c r="C17" s="59"/>
      <c r="D17" s="59"/>
      <c r="E17" s="48"/>
      <c r="F17" s="47"/>
      <c r="G17" s="8" t="s">
        <v>21</v>
      </c>
      <c r="H17" s="43" t="s">
        <v>23</v>
      </c>
      <c r="I17" s="4">
        <v>180000</v>
      </c>
      <c r="J17" s="46" t="s">
        <v>24</v>
      </c>
      <c r="K17" s="29"/>
    </row>
    <row r="18" spans="1:11" ht="4.5" customHeight="1">
      <c r="A18" s="49"/>
      <c r="B18" s="59"/>
      <c r="C18" s="59"/>
      <c r="D18" s="59"/>
      <c r="E18" s="48"/>
      <c r="F18" s="47"/>
      <c r="G18" s="9"/>
      <c r="H18" s="44"/>
      <c r="I18" s="11"/>
      <c r="J18" s="46"/>
      <c r="K18" s="29"/>
    </row>
    <row r="19" spans="1:10" ht="12.75" customHeight="1">
      <c r="A19" s="49">
        <v>5</v>
      </c>
      <c r="B19" s="59" t="s">
        <v>58</v>
      </c>
      <c r="C19" s="59"/>
      <c r="D19" s="59"/>
      <c r="E19" s="48">
        <f>VALUE(MID(F19,1,3))</f>
        <v>10</v>
      </c>
      <c r="F19" s="47" t="s">
        <v>20</v>
      </c>
      <c r="G19" s="47" t="s">
        <v>21</v>
      </c>
      <c r="H19" s="23" t="s">
        <v>22</v>
      </c>
      <c r="I19" s="3">
        <f>SUM(I20:I21)</f>
        <v>15000</v>
      </c>
      <c r="J19" s="36"/>
    </row>
    <row r="20" spans="1:10" ht="12.75" customHeight="1">
      <c r="A20" s="49"/>
      <c r="B20" s="59"/>
      <c r="C20" s="59"/>
      <c r="D20" s="59"/>
      <c r="E20" s="48"/>
      <c r="F20" s="47"/>
      <c r="G20" s="47"/>
      <c r="H20" s="43" t="s">
        <v>23</v>
      </c>
      <c r="I20" s="4">
        <v>15000</v>
      </c>
      <c r="J20" s="46" t="s">
        <v>24</v>
      </c>
    </row>
    <row r="21" spans="1:10" ht="4.5" customHeight="1">
      <c r="A21" s="49"/>
      <c r="B21" s="59"/>
      <c r="C21" s="59"/>
      <c r="D21" s="59"/>
      <c r="E21" s="48"/>
      <c r="F21" s="47"/>
      <c r="G21" s="47"/>
      <c r="H21" s="44"/>
      <c r="I21" s="11"/>
      <c r="J21" s="46"/>
    </row>
    <row r="22" spans="1:10" ht="12.75" customHeight="1">
      <c r="A22" s="49">
        <v>6</v>
      </c>
      <c r="B22" s="59" t="s">
        <v>31</v>
      </c>
      <c r="C22" s="59"/>
      <c r="D22" s="59"/>
      <c r="E22" s="48">
        <f>VALUE(MID(F22,1,3))</f>
        <v>10</v>
      </c>
      <c r="F22" s="47" t="s">
        <v>20</v>
      </c>
      <c r="G22" s="47" t="s">
        <v>21</v>
      </c>
      <c r="H22" s="23" t="s">
        <v>22</v>
      </c>
      <c r="I22" s="3">
        <f>SUM(I23:I24)</f>
        <v>45000</v>
      </c>
      <c r="J22" s="36"/>
    </row>
    <row r="23" spans="1:10" ht="12.75" customHeight="1">
      <c r="A23" s="49"/>
      <c r="B23" s="59"/>
      <c r="C23" s="59"/>
      <c r="D23" s="59"/>
      <c r="E23" s="48"/>
      <c r="F23" s="47"/>
      <c r="G23" s="47"/>
      <c r="H23" s="43" t="s">
        <v>23</v>
      </c>
      <c r="I23" s="4">
        <f>23000+22000</f>
        <v>45000</v>
      </c>
      <c r="J23" s="46" t="s">
        <v>24</v>
      </c>
    </row>
    <row r="24" spans="1:10" ht="4.5" customHeight="1">
      <c r="A24" s="49"/>
      <c r="B24" s="59"/>
      <c r="C24" s="59"/>
      <c r="D24" s="59"/>
      <c r="E24" s="48"/>
      <c r="F24" s="47"/>
      <c r="G24" s="47"/>
      <c r="H24" s="44"/>
      <c r="I24" s="11"/>
      <c r="J24" s="46"/>
    </row>
    <row r="25" spans="1:10" ht="12.75" customHeight="1">
      <c r="A25" s="49">
        <v>7</v>
      </c>
      <c r="B25" s="51" t="s">
        <v>64</v>
      </c>
      <c r="C25" s="51"/>
      <c r="D25" s="51"/>
      <c r="E25" s="48">
        <v>10</v>
      </c>
      <c r="F25" s="47" t="s">
        <v>20</v>
      </c>
      <c r="G25" s="7"/>
      <c r="H25" s="23" t="s">
        <v>22</v>
      </c>
      <c r="I25" s="3">
        <f>SUM(I26:I27)</f>
        <v>370000</v>
      </c>
      <c r="J25" s="36"/>
    </row>
    <row r="26" spans="1:10" ht="12.75" customHeight="1">
      <c r="A26" s="49"/>
      <c r="B26" s="51"/>
      <c r="C26" s="51"/>
      <c r="D26" s="51"/>
      <c r="E26" s="48"/>
      <c r="F26" s="47"/>
      <c r="G26" s="8" t="s">
        <v>21</v>
      </c>
      <c r="H26" s="43" t="s">
        <v>23</v>
      </c>
      <c r="I26" s="4">
        <v>370000</v>
      </c>
      <c r="J26" s="46" t="s">
        <v>24</v>
      </c>
    </row>
    <row r="27" spans="1:10" ht="5.25" customHeight="1">
      <c r="A27" s="49"/>
      <c r="B27" s="51"/>
      <c r="C27" s="51"/>
      <c r="D27" s="51"/>
      <c r="E27" s="48"/>
      <c r="F27" s="47"/>
      <c r="G27" s="9"/>
      <c r="H27" s="44"/>
      <c r="I27" s="11"/>
      <c r="J27" s="46"/>
    </row>
    <row r="28" spans="1:10" ht="12.75" customHeight="1">
      <c r="A28" s="49">
        <v>8</v>
      </c>
      <c r="B28" s="51" t="s">
        <v>73</v>
      </c>
      <c r="C28" s="51"/>
      <c r="D28" s="51"/>
      <c r="E28" s="48">
        <v>10</v>
      </c>
      <c r="F28" s="47" t="s">
        <v>20</v>
      </c>
      <c r="G28" s="7"/>
      <c r="H28" s="23" t="s">
        <v>22</v>
      </c>
      <c r="I28" s="3">
        <f>SUM(I29:I30)</f>
        <v>7500</v>
      </c>
      <c r="J28" s="36"/>
    </row>
    <row r="29" spans="1:10" ht="12.75" customHeight="1">
      <c r="A29" s="49"/>
      <c r="B29" s="51"/>
      <c r="C29" s="51"/>
      <c r="D29" s="51"/>
      <c r="E29" s="48"/>
      <c r="F29" s="47"/>
      <c r="G29" s="8" t="s">
        <v>46</v>
      </c>
      <c r="H29" s="43" t="s">
        <v>23</v>
      </c>
      <c r="I29" s="4">
        <v>7500</v>
      </c>
      <c r="J29" s="46" t="s">
        <v>24</v>
      </c>
    </row>
    <row r="30" spans="1:10" ht="5.25" customHeight="1">
      <c r="A30" s="49"/>
      <c r="B30" s="51"/>
      <c r="C30" s="51"/>
      <c r="D30" s="51"/>
      <c r="E30" s="48"/>
      <c r="F30" s="47"/>
      <c r="G30" s="9"/>
      <c r="H30" s="44"/>
      <c r="I30" s="11"/>
      <c r="J30" s="46"/>
    </row>
    <row r="31" spans="1:10" ht="12.75" customHeight="1" hidden="1">
      <c r="A31" s="67" t="s">
        <v>79</v>
      </c>
      <c r="B31" s="67"/>
      <c r="C31" s="67"/>
      <c r="D31" s="67"/>
      <c r="E31" s="67"/>
      <c r="F31" s="67"/>
      <c r="G31" s="67"/>
      <c r="H31" s="22" t="s">
        <v>78</v>
      </c>
      <c r="I31" s="21" t="e">
        <f>I28+#REF!+I25+I22+I19+#REF!+#REF!+I16+I13+I10+I6+#REF!</f>
        <v>#REF!</v>
      </c>
      <c r="J31" s="37"/>
    </row>
    <row r="32" spans="1:10" ht="16.5" customHeight="1">
      <c r="A32" s="53" t="str">
        <f>"Dział 0"&amp;E28</f>
        <v>Dział 010</v>
      </c>
      <c r="B32" s="54"/>
      <c r="C32" s="54"/>
      <c r="D32" s="54"/>
      <c r="E32" s="54"/>
      <c r="F32" s="55"/>
      <c r="G32" s="56">
        <f>SUMIF($H$6:$H$30,$H$28,$I$6:$I$30)</f>
        <v>4425166</v>
      </c>
      <c r="H32" s="57"/>
      <c r="I32" s="58"/>
      <c r="J32" s="37"/>
    </row>
    <row r="33" spans="1:10" ht="12.75" customHeight="1">
      <c r="A33" s="49">
        <v>9</v>
      </c>
      <c r="B33" s="51" t="s">
        <v>32</v>
      </c>
      <c r="C33" s="51"/>
      <c r="D33" s="51"/>
      <c r="E33" s="48">
        <f>VALUE(MID(F33,1,3))</f>
        <v>400</v>
      </c>
      <c r="F33" s="47" t="s">
        <v>33</v>
      </c>
      <c r="G33" s="7"/>
      <c r="H33" s="23" t="s">
        <v>22</v>
      </c>
      <c r="I33" s="3">
        <f>SUM(I34:I35)</f>
        <v>95000</v>
      </c>
      <c r="J33" s="36"/>
    </row>
    <row r="34" spans="1:10" ht="12.75" customHeight="1">
      <c r="A34" s="49"/>
      <c r="B34" s="51"/>
      <c r="C34" s="51"/>
      <c r="D34" s="51"/>
      <c r="E34" s="48"/>
      <c r="F34" s="47"/>
      <c r="G34" s="8" t="s">
        <v>21</v>
      </c>
      <c r="H34" s="43" t="s">
        <v>23</v>
      </c>
      <c r="I34" s="4">
        <v>95000</v>
      </c>
      <c r="J34" s="46" t="s">
        <v>24</v>
      </c>
    </row>
    <row r="35" spans="1:10" ht="5.25" customHeight="1">
      <c r="A35" s="49"/>
      <c r="B35" s="51"/>
      <c r="C35" s="51"/>
      <c r="D35" s="51"/>
      <c r="E35" s="48"/>
      <c r="F35" s="47"/>
      <c r="G35" s="9"/>
      <c r="H35" s="44"/>
      <c r="I35" s="11"/>
      <c r="J35" s="46"/>
    </row>
    <row r="36" spans="1:10" ht="12.75" customHeight="1" hidden="1">
      <c r="A36" s="64" t="s">
        <v>80</v>
      </c>
      <c r="B36" s="64"/>
      <c r="C36" s="64"/>
      <c r="D36" s="64"/>
      <c r="E36" s="64"/>
      <c r="F36" s="64"/>
      <c r="G36" s="64"/>
      <c r="H36" s="22" t="s">
        <v>78</v>
      </c>
      <c r="I36" s="21">
        <f>I34</f>
        <v>95000</v>
      </c>
      <c r="J36" s="37"/>
    </row>
    <row r="37" spans="1:10" ht="12.75" customHeight="1">
      <c r="A37" s="53" t="str">
        <f>"Dział "&amp;E33</f>
        <v>Dział 400</v>
      </c>
      <c r="B37" s="54"/>
      <c r="C37" s="54"/>
      <c r="D37" s="54"/>
      <c r="E37" s="54"/>
      <c r="F37" s="55"/>
      <c r="G37" s="56">
        <f>I33</f>
        <v>95000</v>
      </c>
      <c r="H37" s="57"/>
      <c r="I37" s="58"/>
      <c r="J37" s="37"/>
    </row>
    <row r="38" spans="1:10" ht="12.75" customHeight="1">
      <c r="A38" s="49">
        <v>10</v>
      </c>
      <c r="B38" s="59" t="s">
        <v>92</v>
      </c>
      <c r="C38" s="59"/>
      <c r="D38" s="59"/>
      <c r="E38" s="48">
        <v>600</v>
      </c>
      <c r="F38" s="47" t="s">
        <v>93</v>
      </c>
      <c r="G38" s="7"/>
      <c r="H38" s="23" t="s">
        <v>22</v>
      </c>
      <c r="I38" s="3">
        <f>SUM(I39:I40)</f>
        <v>25000</v>
      </c>
      <c r="J38" s="36"/>
    </row>
    <row r="39" spans="1:10" ht="12.75" customHeight="1">
      <c r="A39" s="49"/>
      <c r="B39" s="59"/>
      <c r="C39" s="59"/>
      <c r="D39" s="59"/>
      <c r="E39" s="48"/>
      <c r="F39" s="47"/>
      <c r="G39" s="8" t="s">
        <v>21</v>
      </c>
      <c r="H39" s="43" t="s">
        <v>23</v>
      </c>
      <c r="I39" s="4">
        <v>25000</v>
      </c>
      <c r="J39" s="46" t="s">
        <v>24</v>
      </c>
    </row>
    <row r="40" spans="1:10" ht="12.75" customHeight="1">
      <c r="A40" s="49"/>
      <c r="B40" s="59"/>
      <c r="C40" s="59"/>
      <c r="D40" s="59"/>
      <c r="E40" s="48"/>
      <c r="F40" s="47"/>
      <c r="G40" s="9"/>
      <c r="H40" s="44"/>
      <c r="I40" s="11"/>
      <c r="J40" s="46"/>
    </row>
    <row r="41" spans="1:10" ht="12.75">
      <c r="A41" s="49">
        <v>11</v>
      </c>
      <c r="B41" s="59" t="s">
        <v>34</v>
      </c>
      <c r="C41" s="59"/>
      <c r="D41" s="59"/>
      <c r="E41" s="48">
        <f>VALUE(MID(F41,1,3))</f>
        <v>600</v>
      </c>
      <c r="F41" s="47">
        <v>60016</v>
      </c>
      <c r="G41" s="7"/>
      <c r="H41" s="23" t="s">
        <v>22</v>
      </c>
      <c r="I41" s="3">
        <f>SUM(I42:I43)</f>
        <v>230000</v>
      </c>
      <c r="J41" s="36"/>
    </row>
    <row r="42" spans="1:10" ht="12.75">
      <c r="A42" s="49"/>
      <c r="B42" s="59"/>
      <c r="C42" s="59"/>
      <c r="D42" s="59"/>
      <c r="E42" s="48"/>
      <c r="F42" s="47"/>
      <c r="G42" s="8" t="s">
        <v>21</v>
      </c>
      <c r="H42" s="43" t="s">
        <v>23</v>
      </c>
      <c r="I42" s="4">
        <v>230000</v>
      </c>
      <c r="J42" s="46" t="s">
        <v>24</v>
      </c>
    </row>
    <row r="43" spans="1:10" ht="12.75">
      <c r="A43" s="49"/>
      <c r="B43" s="59"/>
      <c r="C43" s="59"/>
      <c r="D43" s="59"/>
      <c r="E43" s="48"/>
      <c r="F43" s="47"/>
      <c r="G43" s="9"/>
      <c r="H43" s="44"/>
      <c r="I43" s="11"/>
      <c r="J43" s="46"/>
    </row>
    <row r="44" spans="1:10" ht="12.75">
      <c r="A44" s="49">
        <v>12</v>
      </c>
      <c r="B44" s="59" t="s">
        <v>5</v>
      </c>
      <c r="C44" s="59"/>
      <c r="D44" s="59"/>
      <c r="E44" s="48">
        <f>VALUE(MID(F44,1,3))</f>
        <v>600</v>
      </c>
      <c r="F44" s="47">
        <v>60016</v>
      </c>
      <c r="G44" s="7"/>
      <c r="H44" s="23" t="s">
        <v>22</v>
      </c>
      <c r="I44" s="3">
        <f>SUM(I45:I46)</f>
        <v>15000</v>
      </c>
      <c r="J44" s="36"/>
    </row>
    <row r="45" spans="1:10" ht="14.25" customHeight="1">
      <c r="A45" s="49"/>
      <c r="B45" s="59"/>
      <c r="C45" s="59"/>
      <c r="D45" s="59"/>
      <c r="E45" s="48"/>
      <c r="F45" s="47"/>
      <c r="G45" s="8" t="s">
        <v>21</v>
      </c>
      <c r="H45" s="43" t="s">
        <v>35</v>
      </c>
      <c r="I45" s="4">
        <v>15000</v>
      </c>
      <c r="J45" s="46" t="s">
        <v>24</v>
      </c>
    </row>
    <row r="46" spans="1:10" ht="11.25" customHeight="1">
      <c r="A46" s="49"/>
      <c r="B46" s="59"/>
      <c r="C46" s="59"/>
      <c r="D46" s="59"/>
      <c r="E46" s="48"/>
      <c r="F46" s="47"/>
      <c r="G46" s="9"/>
      <c r="H46" s="44"/>
      <c r="I46" s="11"/>
      <c r="J46" s="46"/>
    </row>
    <row r="47" spans="1:10" ht="16.5" customHeight="1">
      <c r="A47" s="49">
        <v>13</v>
      </c>
      <c r="B47" s="51" t="s">
        <v>71</v>
      </c>
      <c r="C47" s="51"/>
      <c r="D47" s="51"/>
      <c r="E47" s="48">
        <f>VALUE(MID(F47,1,3))</f>
        <v>600</v>
      </c>
      <c r="F47" s="47">
        <v>60016</v>
      </c>
      <c r="G47" s="7"/>
      <c r="H47" s="23" t="s">
        <v>22</v>
      </c>
      <c r="I47" s="3">
        <f>SUM(I48:I49)</f>
        <v>1490203</v>
      </c>
      <c r="J47" s="36"/>
    </row>
    <row r="48" spans="1:10" ht="12.75" customHeight="1">
      <c r="A48" s="49"/>
      <c r="B48" s="51"/>
      <c r="C48" s="51"/>
      <c r="D48" s="51"/>
      <c r="E48" s="48"/>
      <c r="F48" s="47"/>
      <c r="G48" s="8" t="s">
        <v>21</v>
      </c>
      <c r="H48" s="43" t="s">
        <v>23</v>
      </c>
      <c r="I48" s="4">
        <v>1490203</v>
      </c>
      <c r="J48" s="46" t="s">
        <v>24</v>
      </c>
    </row>
    <row r="49" spans="1:10" ht="26.25" customHeight="1">
      <c r="A49" s="49"/>
      <c r="B49" s="51"/>
      <c r="C49" s="51"/>
      <c r="D49" s="51"/>
      <c r="E49" s="48"/>
      <c r="F49" s="47"/>
      <c r="G49" s="9"/>
      <c r="H49" s="44"/>
      <c r="I49" s="11"/>
      <c r="J49" s="46"/>
    </row>
    <row r="50" spans="1:10" ht="12.75">
      <c r="A50" s="49">
        <v>14</v>
      </c>
      <c r="B50" s="59" t="s">
        <v>68</v>
      </c>
      <c r="C50" s="59"/>
      <c r="D50" s="59"/>
      <c r="E50" s="48">
        <v>600</v>
      </c>
      <c r="F50" s="47" t="s">
        <v>69</v>
      </c>
      <c r="G50" s="7"/>
      <c r="H50" s="23" t="s">
        <v>22</v>
      </c>
      <c r="I50" s="3">
        <f>SUM(I51:I52)</f>
        <v>5000</v>
      </c>
      <c r="J50" s="38" t="s">
        <v>38</v>
      </c>
    </row>
    <row r="51" spans="1:10" ht="12.75">
      <c r="A51" s="49"/>
      <c r="B51" s="59"/>
      <c r="C51" s="59"/>
      <c r="D51" s="59"/>
      <c r="E51" s="48"/>
      <c r="F51" s="47"/>
      <c r="G51" s="8" t="s">
        <v>21</v>
      </c>
      <c r="H51" s="43" t="s">
        <v>23</v>
      </c>
      <c r="I51" s="4">
        <v>5000</v>
      </c>
      <c r="J51" s="46" t="s">
        <v>24</v>
      </c>
    </row>
    <row r="52" spans="1:10" ht="6.75" customHeight="1">
      <c r="A52" s="49"/>
      <c r="B52" s="59"/>
      <c r="C52" s="59"/>
      <c r="D52" s="59"/>
      <c r="E52" s="48"/>
      <c r="F52" s="47"/>
      <c r="G52" s="9"/>
      <c r="H52" s="44"/>
      <c r="I52" s="11"/>
      <c r="J52" s="46"/>
    </row>
    <row r="53" spans="1:10" ht="12.75">
      <c r="A53" s="49">
        <v>15</v>
      </c>
      <c r="B53" s="59" t="s">
        <v>70</v>
      </c>
      <c r="C53" s="59"/>
      <c r="D53" s="59"/>
      <c r="E53" s="48">
        <v>600</v>
      </c>
      <c r="F53" s="47" t="s">
        <v>69</v>
      </c>
      <c r="G53" s="7"/>
      <c r="H53" s="23" t="s">
        <v>22</v>
      </c>
      <c r="I53" s="3">
        <f>SUM(I54:I55)</f>
        <v>3000</v>
      </c>
      <c r="J53" s="38" t="s">
        <v>38</v>
      </c>
    </row>
    <row r="54" spans="1:10" ht="12.75">
      <c r="A54" s="49"/>
      <c r="B54" s="59"/>
      <c r="C54" s="59"/>
      <c r="D54" s="59"/>
      <c r="E54" s="48"/>
      <c r="F54" s="47"/>
      <c r="G54" s="8" t="s">
        <v>21</v>
      </c>
      <c r="H54" s="39" t="s">
        <v>23</v>
      </c>
      <c r="I54" s="40">
        <v>3000</v>
      </c>
      <c r="J54" s="46" t="s">
        <v>24</v>
      </c>
    </row>
    <row r="55" spans="1:10" ht="6" customHeight="1">
      <c r="A55" s="49"/>
      <c r="B55" s="59"/>
      <c r="C55" s="59"/>
      <c r="D55" s="59"/>
      <c r="E55" s="48"/>
      <c r="F55" s="47"/>
      <c r="G55" s="9"/>
      <c r="H55" s="41"/>
      <c r="I55" s="42"/>
      <c r="J55" s="46"/>
    </row>
    <row r="56" spans="1:10" ht="12.75" hidden="1">
      <c r="A56" s="64" t="s">
        <v>76</v>
      </c>
      <c r="B56" s="64"/>
      <c r="C56" s="64"/>
      <c r="D56" s="64"/>
      <c r="E56" s="64"/>
      <c r="F56" s="64"/>
      <c r="G56" s="64"/>
      <c r="H56" s="22" t="s">
        <v>78</v>
      </c>
      <c r="I56" s="21">
        <f>SUMIF($H$38:$H$55,H53,$I$38:$I$55)</f>
        <v>1768203</v>
      </c>
      <c r="J56" s="37"/>
    </row>
    <row r="57" spans="1:10" ht="12.75">
      <c r="A57" s="53" t="str">
        <f>"Dział "&amp;E53</f>
        <v>Dział 600</v>
      </c>
      <c r="B57" s="54"/>
      <c r="C57" s="54"/>
      <c r="D57" s="54"/>
      <c r="E57" s="54"/>
      <c r="F57" s="55"/>
      <c r="G57" s="56">
        <f>SUMIF($H$38:$H$55,$H$28,$I$38:$I$55)</f>
        <v>1768203</v>
      </c>
      <c r="H57" s="57"/>
      <c r="I57" s="58"/>
      <c r="J57" s="37"/>
    </row>
    <row r="58" spans="1:10" ht="12.75">
      <c r="A58" s="49">
        <v>16</v>
      </c>
      <c r="B58" s="59" t="s">
        <v>74</v>
      </c>
      <c r="C58" s="59"/>
      <c r="D58" s="59"/>
      <c r="E58" s="48">
        <v>750</v>
      </c>
      <c r="F58" s="47" t="s">
        <v>67</v>
      </c>
      <c r="G58" s="7"/>
      <c r="H58" s="23" t="s">
        <v>22</v>
      </c>
      <c r="I58" s="3">
        <f>SUM(I59:I60)</f>
        <v>8500</v>
      </c>
      <c r="J58" s="38" t="s">
        <v>38</v>
      </c>
    </row>
    <row r="59" spans="1:10" ht="12.75">
      <c r="A59" s="49"/>
      <c r="B59" s="59"/>
      <c r="C59" s="59"/>
      <c r="D59" s="59"/>
      <c r="E59" s="48"/>
      <c r="F59" s="47"/>
      <c r="G59" s="8" t="s">
        <v>46</v>
      </c>
      <c r="H59" s="43" t="s">
        <v>23</v>
      </c>
      <c r="I59" s="4">
        <v>8500</v>
      </c>
      <c r="J59" s="46" t="s">
        <v>24</v>
      </c>
    </row>
    <row r="60" spans="1:10" ht="3.75" customHeight="1">
      <c r="A60" s="49"/>
      <c r="B60" s="59"/>
      <c r="C60" s="59"/>
      <c r="D60" s="59"/>
      <c r="E60" s="48"/>
      <c r="F60" s="47"/>
      <c r="G60" s="9"/>
      <c r="H60" s="44"/>
      <c r="I60" s="11"/>
      <c r="J60" s="46"/>
    </row>
    <row r="61" spans="1:10" ht="12.75">
      <c r="A61" s="49">
        <v>17</v>
      </c>
      <c r="B61" s="59" t="s">
        <v>66</v>
      </c>
      <c r="C61" s="59"/>
      <c r="D61" s="59"/>
      <c r="E61" s="48">
        <v>750</v>
      </c>
      <c r="F61" s="47" t="s">
        <v>67</v>
      </c>
      <c r="G61" s="7"/>
      <c r="H61" s="23" t="s">
        <v>22</v>
      </c>
      <c r="I61" s="3">
        <f>SUM(I62:I63)</f>
        <v>70000</v>
      </c>
      <c r="J61" s="38" t="s">
        <v>38</v>
      </c>
    </row>
    <row r="62" spans="1:10" ht="12.75">
      <c r="A62" s="49"/>
      <c r="B62" s="59"/>
      <c r="C62" s="59"/>
      <c r="D62" s="59"/>
      <c r="E62" s="48"/>
      <c r="F62" s="47"/>
      <c r="G62" s="8" t="s">
        <v>21</v>
      </c>
      <c r="H62" s="43" t="s">
        <v>23</v>
      </c>
      <c r="I62" s="4">
        <v>70000</v>
      </c>
      <c r="J62" s="46" t="s">
        <v>24</v>
      </c>
    </row>
    <row r="63" spans="1:10" ht="12.75">
      <c r="A63" s="49"/>
      <c r="B63" s="59"/>
      <c r="C63" s="59"/>
      <c r="D63" s="59"/>
      <c r="E63" s="48"/>
      <c r="F63" s="47"/>
      <c r="G63" s="9"/>
      <c r="H63" s="44"/>
      <c r="I63" s="11"/>
      <c r="J63" s="46"/>
    </row>
    <row r="64" spans="1:10" ht="12.75">
      <c r="A64" s="49">
        <v>18</v>
      </c>
      <c r="B64" s="59" t="s">
        <v>53</v>
      </c>
      <c r="C64" s="59"/>
      <c r="D64" s="59"/>
      <c r="E64" s="48">
        <v>750</v>
      </c>
      <c r="F64" s="47" t="s">
        <v>54</v>
      </c>
      <c r="G64" s="7"/>
      <c r="H64" s="23" t="s">
        <v>22</v>
      </c>
      <c r="I64" s="3">
        <f>SUM(I65:I66)</f>
        <v>1091800</v>
      </c>
      <c r="J64" s="38" t="s">
        <v>38</v>
      </c>
    </row>
    <row r="65" spans="1:10" ht="12.75">
      <c r="A65" s="49"/>
      <c r="B65" s="59"/>
      <c r="C65" s="59"/>
      <c r="D65" s="59"/>
      <c r="E65" s="48"/>
      <c r="F65" s="47"/>
      <c r="G65" s="8" t="s">
        <v>26</v>
      </c>
      <c r="H65" s="43" t="s">
        <v>27</v>
      </c>
      <c r="I65" s="4">
        <v>928000</v>
      </c>
      <c r="J65" s="46" t="s">
        <v>24</v>
      </c>
    </row>
    <row r="66" spans="1:10" ht="12.75">
      <c r="A66" s="49"/>
      <c r="B66" s="59"/>
      <c r="C66" s="59"/>
      <c r="D66" s="59"/>
      <c r="E66" s="48"/>
      <c r="F66" s="47"/>
      <c r="G66" s="9" t="s">
        <v>28</v>
      </c>
      <c r="H66" s="44" t="s">
        <v>27</v>
      </c>
      <c r="I66" s="11">
        <v>163800</v>
      </c>
      <c r="J66" s="46"/>
    </row>
    <row r="67" spans="1:10" s="20" customFormat="1" ht="12.75" hidden="1">
      <c r="A67" s="50" t="s">
        <v>77</v>
      </c>
      <c r="B67" s="50"/>
      <c r="C67" s="50"/>
      <c r="D67" s="50"/>
      <c r="E67" s="50"/>
      <c r="F67" s="50"/>
      <c r="G67" s="50"/>
      <c r="H67" s="22" t="s">
        <v>78</v>
      </c>
      <c r="I67" s="21">
        <f>SUMIF(H58:H66,H64,I58:I66)</f>
        <v>1170300</v>
      </c>
      <c r="J67" s="37"/>
    </row>
    <row r="68" spans="1:10" s="20" customFormat="1" ht="12.75">
      <c r="A68" s="53" t="str">
        <f>"Dział "&amp;E64</f>
        <v>Dział 750</v>
      </c>
      <c r="B68" s="54"/>
      <c r="C68" s="54"/>
      <c r="D68" s="54"/>
      <c r="E68" s="54"/>
      <c r="F68" s="55"/>
      <c r="G68" s="56">
        <f>SUMIF($H$58:$H$66,$H$28,$I$58:$I$66)</f>
        <v>1170300</v>
      </c>
      <c r="H68" s="57"/>
      <c r="I68" s="58"/>
      <c r="J68" s="37"/>
    </row>
    <row r="69" spans="1:10" ht="12.75">
      <c r="A69" s="49">
        <v>19</v>
      </c>
      <c r="B69" s="59" t="s">
        <v>36</v>
      </c>
      <c r="C69" s="59"/>
      <c r="D69" s="59"/>
      <c r="E69" s="48">
        <f>VALUE(MID(F69,1,3))</f>
        <v>754</v>
      </c>
      <c r="F69" s="47" t="s">
        <v>37</v>
      </c>
      <c r="G69" s="7"/>
      <c r="H69" s="23" t="s">
        <v>22</v>
      </c>
      <c r="I69" s="3">
        <f>SUM(I70:I71)</f>
        <v>422600</v>
      </c>
      <c r="J69" s="38" t="s">
        <v>38</v>
      </c>
    </row>
    <row r="70" spans="1:10" ht="12.75">
      <c r="A70" s="49"/>
      <c r="B70" s="59"/>
      <c r="C70" s="59"/>
      <c r="D70" s="59"/>
      <c r="E70" s="48"/>
      <c r="F70" s="47"/>
      <c r="G70" s="8" t="s">
        <v>21</v>
      </c>
      <c r="H70" s="43" t="s">
        <v>23</v>
      </c>
      <c r="I70" s="4">
        <v>422600</v>
      </c>
      <c r="J70" s="46" t="s">
        <v>24</v>
      </c>
    </row>
    <row r="71" spans="1:10" ht="3.75" customHeight="1">
      <c r="A71" s="49"/>
      <c r="B71" s="59"/>
      <c r="C71" s="59"/>
      <c r="D71" s="59"/>
      <c r="E71" s="48"/>
      <c r="F71" s="47"/>
      <c r="G71" s="9"/>
      <c r="H71" s="44"/>
      <c r="I71" s="11"/>
      <c r="J71" s="46"/>
    </row>
    <row r="72" spans="1:10" ht="12.75">
      <c r="A72" s="49">
        <v>20</v>
      </c>
      <c r="B72" s="59" t="s">
        <v>82</v>
      </c>
      <c r="C72" s="59"/>
      <c r="D72" s="59"/>
      <c r="E72" s="48">
        <f>VALUE(MID(F72,1,3))</f>
        <v>754</v>
      </c>
      <c r="F72" s="47" t="s">
        <v>60</v>
      </c>
      <c r="G72" s="7"/>
      <c r="H72" s="23" t="s">
        <v>22</v>
      </c>
      <c r="I72" s="3">
        <f>SUM(I73:I74)</f>
        <v>10000</v>
      </c>
      <c r="J72" s="38" t="s">
        <v>38</v>
      </c>
    </row>
    <row r="73" spans="1:10" ht="12.75">
      <c r="A73" s="49"/>
      <c r="B73" s="59"/>
      <c r="C73" s="59"/>
      <c r="D73" s="59"/>
      <c r="E73" s="48"/>
      <c r="F73" s="47"/>
      <c r="G73" s="8" t="s">
        <v>61</v>
      </c>
      <c r="H73" s="43" t="s">
        <v>23</v>
      </c>
      <c r="I73" s="4">
        <v>10000</v>
      </c>
      <c r="J73" s="46" t="s">
        <v>24</v>
      </c>
    </row>
    <row r="74" spans="1:10" ht="12.75">
      <c r="A74" s="49"/>
      <c r="B74" s="59"/>
      <c r="C74" s="59"/>
      <c r="D74" s="59"/>
      <c r="E74" s="48"/>
      <c r="F74" s="47"/>
      <c r="G74" s="9"/>
      <c r="H74" s="44"/>
      <c r="I74" s="11"/>
      <c r="J74" s="46"/>
    </row>
    <row r="75" spans="1:10" ht="12.75" hidden="1">
      <c r="A75" s="50" t="s">
        <v>81</v>
      </c>
      <c r="B75" s="50"/>
      <c r="C75" s="50"/>
      <c r="D75" s="50"/>
      <c r="E75" s="50"/>
      <c r="F75" s="50"/>
      <c r="G75" s="50"/>
      <c r="H75" s="22" t="s">
        <v>78</v>
      </c>
      <c r="I75" s="21">
        <f>SUMIF(H69:H74,H72,I69:I74)</f>
        <v>432600</v>
      </c>
      <c r="J75" s="37"/>
    </row>
    <row r="76" spans="1:10" ht="12.75">
      <c r="A76" s="53" t="str">
        <f>"Dział "&amp;E72</f>
        <v>Dział 754</v>
      </c>
      <c r="B76" s="54"/>
      <c r="C76" s="54"/>
      <c r="D76" s="54"/>
      <c r="E76" s="54"/>
      <c r="F76" s="55"/>
      <c r="G76" s="56">
        <f>I72+I69</f>
        <v>432600</v>
      </c>
      <c r="H76" s="57"/>
      <c r="I76" s="58"/>
      <c r="J76" s="37"/>
    </row>
    <row r="77" spans="1:10" ht="12.75">
      <c r="A77" s="49">
        <v>21</v>
      </c>
      <c r="B77" s="59" t="s">
        <v>39</v>
      </c>
      <c r="C77" s="59"/>
      <c r="D77" s="59"/>
      <c r="E77" s="48">
        <f>VALUE(MID(F77,1,3))</f>
        <v>801</v>
      </c>
      <c r="F77" s="47" t="s">
        <v>40</v>
      </c>
      <c r="G77" s="7"/>
      <c r="H77" s="23" t="s">
        <v>22</v>
      </c>
      <c r="I77" s="3">
        <f>SUM(I78:I79)</f>
        <v>14562</v>
      </c>
      <c r="J77" s="38"/>
    </row>
    <row r="78" spans="1:10" ht="12.75">
      <c r="A78" s="49"/>
      <c r="B78" s="59"/>
      <c r="C78" s="59"/>
      <c r="D78" s="59"/>
      <c r="E78" s="48"/>
      <c r="F78" s="47"/>
      <c r="G78" s="8" t="s">
        <v>21</v>
      </c>
      <c r="H78" s="43" t="s">
        <v>35</v>
      </c>
      <c r="I78" s="4">
        <f>7000+7562</f>
        <v>14562</v>
      </c>
      <c r="J78" s="46" t="s">
        <v>24</v>
      </c>
    </row>
    <row r="79" spans="1:10" ht="5.25" customHeight="1">
      <c r="A79" s="49"/>
      <c r="B79" s="59"/>
      <c r="C79" s="59"/>
      <c r="D79" s="59"/>
      <c r="E79" s="48"/>
      <c r="F79" s="47"/>
      <c r="G79" s="9"/>
      <c r="H79" s="44"/>
      <c r="I79" s="11"/>
      <c r="J79" s="46"/>
    </row>
    <row r="80" spans="1:10" ht="12.75">
      <c r="A80" s="49">
        <v>22</v>
      </c>
      <c r="B80" s="59" t="s">
        <v>4</v>
      </c>
      <c r="C80" s="59"/>
      <c r="D80" s="59"/>
      <c r="E80" s="48">
        <f>VALUE(MID(F80,1,3))</f>
        <v>801</v>
      </c>
      <c r="F80" s="47" t="s">
        <v>40</v>
      </c>
      <c r="G80" s="7"/>
      <c r="H80" s="23" t="s">
        <v>22</v>
      </c>
      <c r="I80" s="3">
        <f>SUM(I81:I82)</f>
        <v>15178</v>
      </c>
      <c r="J80" s="38"/>
    </row>
    <row r="81" spans="1:10" ht="12.75">
      <c r="A81" s="49"/>
      <c r="B81" s="59"/>
      <c r="C81" s="59"/>
      <c r="D81" s="59"/>
      <c r="E81" s="48"/>
      <c r="F81" s="47"/>
      <c r="G81" s="8" t="s">
        <v>21</v>
      </c>
      <c r="H81" s="43" t="s">
        <v>35</v>
      </c>
      <c r="I81" s="4">
        <f>10178+5000</f>
        <v>15178</v>
      </c>
      <c r="J81" s="46" t="s">
        <v>24</v>
      </c>
    </row>
    <row r="82" spans="1:10" ht="3" customHeight="1">
      <c r="A82" s="49"/>
      <c r="B82" s="59"/>
      <c r="C82" s="59"/>
      <c r="D82" s="59"/>
      <c r="E82" s="48"/>
      <c r="F82" s="47"/>
      <c r="G82" s="9"/>
      <c r="H82" s="44"/>
      <c r="I82" s="11"/>
      <c r="J82" s="46"/>
    </row>
    <row r="83" spans="1:10" ht="12.75">
      <c r="A83" s="49">
        <v>23</v>
      </c>
      <c r="B83" s="59" t="s">
        <v>41</v>
      </c>
      <c r="C83" s="59"/>
      <c r="D83" s="59"/>
      <c r="E83" s="48">
        <f>VALUE(MID(F83,1,3))</f>
        <v>801</v>
      </c>
      <c r="F83" s="47" t="s">
        <v>40</v>
      </c>
      <c r="G83" s="7"/>
      <c r="H83" s="23" t="s">
        <v>22</v>
      </c>
      <c r="I83" s="3">
        <f>SUM(I84:I85)</f>
        <v>9000</v>
      </c>
      <c r="J83" s="38"/>
    </row>
    <row r="84" spans="1:10" ht="12.75">
      <c r="A84" s="49"/>
      <c r="B84" s="59"/>
      <c r="C84" s="59"/>
      <c r="D84" s="59"/>
      <c r="E84" s="48"/>
      <c r="F84" s="47"/>
      <c r="G84" s="8" t="s">
        <v>21</v>
      </c>
      <c r="H84" s="43" t="s">
        <v>23</v>
      </c>
      <c r="I84" s="4">
        <v>9000</v>
      </c>
      <c r="J84" s="46" t="s">
        <v>42</v>
      </c>
    </row>
    <row r="85" spans="1:10" ht="4.5" customHeight="1">
      <c r="A85" s="49"/>
      <c r="B85" s="59"/>
      <c r="C85" s="59"/>
      <c r="D85" s="59"/>
      <c r="E85" s="48"/>
      <c r="F85" s="47"/>
      <c r="G85" s="9"/>
      <c r="H85" s="44"/>
      <c r="I85" s="11"/>
      <c r="J85" s="46"/>
    </row>
    <row r="86" spans="1:10" ht="12.75">
      <c r="A86" s="49">
        <f>A83+1</f>
        <v>24</v>
      </c>
      <c r="B86" s="59" t="s">
        <v>43</v>
      </c>
      <c r="C86" s="59"/>
      <c r="D86" s="59"/>
      <c r="E86" s="48">
        <f>VALUE(MID(F86,1,3))</f>
        <v>801</v>
      </c>
      <c r="F86" s="47" t="s">
        <v>40</v>
      </c>
      <c r="G86" s="7"/>
      <c r="H86" s="23" t="s">
        <v>22</v>
      </c>
      <c r="I86" s="3">
        <f>SUM(I87:I88)</f>
        <v>10000</v>
      </c>
      <c r="J86" s="38"/>
    </row>
    <row r="87" spans="1:10" ht="12.75">
      <c r="A87" s="49"/>
      <c r="B87" s="59"/>
      <c r="C87" s="59"/>
      <c r="D87" s="59"/>
      <c r="E87" s="48"/>
      <c r="F87" s="47"/>
      <c r="G87" s="8" t="s">
        <v>21</v>
      </c>
      <c r="H87" s="43" t="s">
        <v>23</v>
      </c>
      <c r="I87" s="4">
        <v>10000</v>
      </c>
      <c r="J87" s="46" t="s">
        <v>44</v>
      </c>
    </row>
    <row r="88" spans="1:10" ht="3.75" customHeight="1">
      <c r="A88" s="49"/>
      <c r="B88" s="59"/>
      <c r="C88" s="59"/>
      <c r="D88" s="59"/>
      <c r="E88" s="48"/>
      <c r="F88" s="47"/>
      <c r="G88" s="9"/>
      <c r="H88" s="44"/>
      <c r="I88" s="11"/>
      <c r="J88" s="46"/>
    </row>
    <row r="89" spans="1:10" ht="12.75">
      <c r="A89" s="49">
        <v>26</v>
      </c>
      <c r="B89" s="59" t="s">
        <v>62</v>
      </c>
      <c r="C89" s="62"/>
      <c r="D89" s="62"/>
      <c r="E89" s="48">
        <v>801</v>
      </c>
      <c r="F89" s="49">
        <v>80101</v>
      </c>
      <c r="G89" s="12"/>
      <c r="H89" s="23" t="s">
        <v>22</v>
      </c>
      <c r="I89" s="3">
        <f>SUM(I90:I91)</f>
        <v>356150</v>
      </c>
      <c r="J89" s="36"/>
    </row>
    <row r="90" spans="1:10" ht="12.75">
      <c r="A90" s="49"/>
      <c r="B90" s="62"/>
      <c r="C90" s="62"/>
      <c r="D90" s="62"/>
      <c r="E90" s="48"/>
      <c r="F90" s="49"/>
      <c r="G90" s="13">
        <v>6050</v>
      </c>
      <c r="H90" s="43" t="s">
        <v>23</v>
      </c>
      <c r="I90" s="4">
        <v>356150</v>
      </c>
      <c r="J90" s="46" t="s">
        <v>44</v>
      </c>
    </row>
    <row r="91" spans="1:10" ht="4.5" customHeight="1">
      <c r="A91" s="49"/>
      <c r="B91" s="62"/>
      <c r="C91" s="62"/>
      <c r="D91" s="62"/>
      <c r="E91" s="48"/>
      <c r="F91" s="49"/>
      <c r="G91" s="14"/>
      <c r="H91" s="44"/>
      <c r="I91" s="11"/>
      <c r="J91" s="46"/>
    </row>
    <row r="92" spans="1:10" ht="12.75">
      <c r="A92" s="49">
        <v>27</v>
      </c>
      <c r="B92" s="59" t="s">
        <v>63</v>
      </c>
      <c r="C92" s="62"/>
      <c r="D92" s="62"/>
      <c r="E92" s="48">
        <v>801</v>
      </c>
      <c r="F92" s="49">
        <v>80101</v>
      </c>
      <c r="G92" s="12"/>
      <c r="H92" s="23" t="s">
        <v>22</v>
      </c>
      <c r="I92" s="3">
        <f>SUM(I93:I94)</f>
        <v>100000</v>
      </c>
      <c r="J92" s="36"/>
    </row>
    <row r="93" spans="1:10" ht="12.75">
      <c r="A93" s="49"/>
      <c r="B93" s="62"/>
      <c r="C93" s="62"/>
      <c r="D93" s="62"/>
      <c r="E93" s="48"/>
      <c r="F93" s="49"/>
      <c r="G93" s="13">
        <v>6050</v>
      </c>
      <c r="H93" s="43" t="s">
        <v>23</v>
      </c>
      <c r="I93" s="4">
        <v>100000</v>
      </c>
      <c r="J93" s="46" t="s">
        <v>65</v>
      </c>
    </row>
    <row r="94" spans="1:10" ht="3.75" customHeight="1">
      <c r="A94" s="49"/>
      <c r="B94" s="62"/>
      <c r="C94" s="62"/>
      <c r="D94" s="62"/>
      <c r="E94" s="48"/>
      <c r="F94" s="49"/>
      <c r="G94" s="14"/>
      <c r="H94" s="44"/>
      <c r="I94" s="11"/>
      <c r="J94" s="46"/>
    </row>
    <row r="95" spans="1:10" ht="12" customHeight="1">
      <c r="A95" s="49">
        <v>28</v>
      </c>
      <c r="B95" s="59" t="s">
        <v>94</v>
      </c>
      <c r="C95" s="62"/>
      <c r="D95" s="62"/>
      <c r="E95" s="48">
        <v>801</v>
      </c>
      <c r="F95" s="49">
        <v>80101</v>
      </c>
      <c r="G95" s="12"/>
      <c r="H95" s="23" t="s">
        <v>22</v>
      </c>
      <c r="I95" s="3">
        <f>SUM(I96:I97)</f>
        <v>10000</v>
      </c>
      <c r="J95" s="36"/>
    </row>
    <row r="96" spans="1:10" ht="16.5" customHeight="1">
      <c r="A96" s="49"/>
      <c r="B96" s="62"/>
      <c r="C96" s="62"/>
      <c r="D96" s="62"/>
      <c r="E96" s="48"/>
      <c r="F96" s="49"/>
      <c r="G96" s="13">
        <v>6050</v>
      </c>
      <c r="H96" s="43" t="s">
        <v>23</v>
      </c>
      <c r="I96" s="4">
        <v>10000</v>
      </c>
      <c r="J96" s="46" t="s">
        <v>42</v>
      </c>
    </row>
    <row r="97" spans="1:10" ht="6" customHeight="1">
      <c r="A97" s="49"/>
      <c r="B97" s="62"/>
      <c r="C97" s="62"/>
      <c r="D97" s="62"/>
      <c r="E97" s="48"/>
      <c r="F97" s="49"/>
      <c r="G97" s="14"/>
      <c r="H97" s="44"/>
      <c r="I97" s="11"/>
      <c r="J97" s="46"/>
    </row>
    <row r="98" spans="1:10" ht="13.5" customHeight="1">
      <c r="A98" s="49">
        <v>29</v>
      </c>
      <c r="B98" s="59" t="s">
        <v>90</v>
      </c>
      <c r="C98" s="62"/>
      <c r="D98" s="62"/>
      <c r="E98" s="48">
        <v>801</v>
      </c>
      <c r="F98" s="49">
        <v>80103</v>
      </c>
      <c r="G98" s="12"/>
      <c r="H98" s="23" t="s">
        <v>22</v>
      </c>
      <c r="I98" s="3">
        <f>SUM(I99:I100)</f>
        <v>48000</v>
      </c>
      <c r="J98" s="36"/>
    </row>
    <row r="99" spans="1:10" ht="12.75" customHeight="1">
      <c r="A99" s="49"/>
      <c r="B99" s="62"/>
      <c r="C99" s="62"/>
      <c r="D99" s="62"/>
      <c r="E99" s="48"/>
      <c r="F99" s="49"/>
      <c r="G99" s="13">
        <v>6050</v>
      </c>
      <c r="H99" s="43" t="s">
        <v>23</v>
      </c>
      <c r="I99" s="4">
        <v>48000</v>
      </c>
      <c r="J99" s="46" t="s">
        <v>91</v>
      </c>
    </row>
    <row r="100" spans="1:10" ht="5.25" customHeight="1">
      <c r="A100" s="49"/>
      <c r="B100" s="62"/>
      <c r="C100" s="62"/>
      <c r="D100" s="62"/>
      <c r="E100" s="48"/>
      <c r="F100" s="49"/>
      <c r="G100" s="14"/>
      <c r="H100" s="44"/>
      <c r="I100" s="11"/>
      <c r="J100" s="46"/>
    </row>
    <row r="101" spans="1:10" ht="12.75">
      <c r="A101" s="49">
        <v>30</v>
      </c>
      <c r="B101" s="59" t="s">
        <v>83</v>
      </c>
      <c r="C101" s="62"/>
      <c r="D101" s="62"/>
      <c r="E101" s="48">
        <v>801</v>
      </c>
      <c r="F101" s="49">
        <v>80104</v>
      </c>
      <c r="G101" s="12"/>
      <c r="H101" s="23" t="s">
        <v>22</v>
      </c>
      <c r="I101" s="3">
        <f>SUM(I102:I103)</f>
        <v>60000</v>
      </c>
      <c r="J101" s="36"/>
    </row>
    <row r="102" spans="1:10" ht="12.75">
      <c r="A102" s="49"/>
      <c r="B102" s="62"/>
      <c r="C102" s="62"/>
      <c r="D102" s="62"/>
      <c r="E102" s="48"/>
      <c r="F102" s="49"/>
      <c r="G102" s="13">
        <v>6050</v>
      </c>
      <c r="H102" s="43" t="s">
        <v>23</v>
      </c>
      <c r="I102" s="4">
        <v>60000</v>
      </c>
      <c r="J102" s="46" t="s">
        <v>75</v>
      </c>
    </row>
    <row r="103" spans="1:10" ht="6" customHeight="1">
      <c r="A103" s="49"/>
      <c r="B103" s="62"/>
      <c r="C103" s="62"/>
      <c r="D103" s="62"/>
      <c r="E103" s="48"/>
      <c r="F103" s="49"/>
      <c r="G103" s="14"/>
      <c r="H103" s="44"/>
      <c r="I103" s="11"/>
      <c r="J103" s="46"/>
    </row>
    <row r="104" spans="1:10" ht="12.75" hidden="1">
      <c r="A104" s="50" t="str">
        <f>"Łącznie dział "&amp;E101</f>
        <v>Łącznie dział 801</v>
      </c>
      <c r="B104" s="50"/>
      <c r="C104" s="50"/>
      <c r="D104" s="50"/>
      <c r="E104" s="50"/>
      <c r="F104" s="50"/>
      <c r="G104" s="50"/>
      <c r="H104" s="22" t="s">
        <v>78</v>
      </c>
      <c r="I104" s="21">
        <f>SUMIF(H77:H103,H101,I77:I103)</f>
        <v>622890</v>
      </c>
      <c r="J104" s="37"/>
    </row>
    <row r="105" spans="1:10" ht="12.75">
      <c r="A105" s="53" t="str">
        <f>"Dział "&amp;E101</f>
        <v>Dział 801</v>
      </c>
      <c r="B105" s="54"/>
      <c r="C105" s="54"/>
      <c r="D105" s="54"/>
      <c r="E105" s="54"/>
      <c r="F105" s="55"/>
      <c r="G105" s="56">
        <f>SUMIF($H$77:$H$103,$H$28,$I$77:$I$103)</f>
        <v>622890</v>
      </c>
      <c r="H105" s="57"/>
      <c r="I105" s="58"/>
      <c r="J105" s="37"/>
    </row>
    <row r="106" spans="1:10" ht="12.75">
      <c r="A106" s="49">
        <f>A101+1</f>
        <v>31</v>
      </c>
      <c r="B106" s="51" t="s">
        <v>47</v>
      </c>
      <c r="C106" s="52"/>
      <c r="D106" s="52"/>
      <c r="E106" s="48">
        <f>VALUE(MID(F106,1,3))</f>
        <v>851</v>
      </c>
      <c r="F106" s="49">
        <v>85195</v>
      </c>
      <c r="G106" s="12"/>
      <c r="H106" s="23" t="s">
        <v>22</v>
      </c>
      <c r="I106" s="3">
        <f>SUM(I107:I108)</f>
        <v>214900</v>
      </c>
      <c r="J106" s="36"/>
    </row>
    <row r="107" spans="1:10" ht="12.75">
      <c r="A107" s="49"/>
      <c r="B107" s="52"/>
      <c r="C107" s="52"/>
      <c r="D107" s="52"/>
      <c r="E107" s="48"/>
      <c r="F107" s="49"/>
      <c r="G107" s="13">
        <v>6050</v>
      </c>
      <c r="H107" s="43" t="s">
        <v>23</v>
      </c>
      <c r="I107" s="4">
        <f>200000+14900</f>
        <v>214900</v>
      </c>
      <c r="J107" s="46" t="s">
        <v>24</v>
      </c>
    </row>
    <row r="108" spans="1:10" ht="6" customHeight="1">
      <c r="A108" s="49"/>
      <c r="B108" s="52"/>
      <c r="C108" s="52"/>
      <c r="D108" s="52"/>
      <c r="E108" s="48"/>
      <c r="F108" s="49"/>
      <c r="G108" s="14"/>
      <c r="H108" s="44"/>
      <c r="I108" s="11"/>
      <c r="J108" s="46"/>
    </row>
    <row r="109" spans="1:10" ht="12.75">
      <c r="A109" s="53" t="str">
        <f>"Dział "&amp;E106</f>
        <v>Dział 851</v>
      </c>
      <c r="B109" s="54"/>
      <c r="C109" s="54"/>
      <c r="D109" s="54"/>
      <c r="E109" s="54"/>
      <c r="F109" s="55"/>
      <c r="G109" s="56">
        <f>I106</f>
        <v>214900</v>
      </c>
      <c r="H109" s="57"/>
      <c r="I109" s="58"/>
      <c r="J109" s="37"/>
    </row>
    <row r="110" spans="1:10" ht="12.75">
      <c r="A110" s="49">
        <v>32</v>
      </c>
      <c r="B110" s="59" t="s">
        <v>45</v>
      </c>
      <c r="C110" s="62"/>
      <c r="D110" s="62"/>
      <c r="E110" s="48">
        <f>VALUE(MID(F110,1,3))</f>
        <v>900</v>
      </c>
      <c r="F110" s="49">
        <v>90001</v>
      </c>
      <c r="G110" s="12"/>
      <c r="H110" s="23" t="s">
        <v>22</v>
      </c>
      <c r="I110" s="3">
        <f>SUM(I111:I112)</f>
        <v>114000</v>
      </c>
      <c r="J110" s="36"/>
    </row>
    <row r="111" spans="1:10" ht="12.75">
      <c r="A111" s="49"/>
      <c r="B111" s="62"/>
      <c r="C111" s="62"/>
      <c r="D111" s="62"/>
      <c r="E111" s="48"/>
      <c r="F111" s="49"/>
      <c r="G111" s="13">
        <v>6050</v>
      </c>
      <c r="H111" s="43" t="s">
        <v>23</v>
      </c>
      <c r="I111" s="4">
        <v>114000</v>
      </c>
      <c r="J111" s="46" t="s">
        <v>24</v>
      </c>
    </row>
    <row r="112" spans="1:10" ht="4.5" customHeight="1">
      <c r="A112" s="49"/>
      <c r="B112" s="62"/>
      <c r="C112" s="62"/>
      <c r="D112" s="62"/>
      <c r="E112" s="48"/>
      <c r="F112" s="49"/>
      <c r="G112" s="14"/>
      <c r="H112" s="44"/>
      <c r="I112" s="11"/>
      <c r="J112" s="46"/>
    </row>
    <row r="113" spans="1:10" ht="12.75" hidden="1">
      <c r="A113" s="50" t="e">
        <f>"Łącznie dział "&amp;#REF!</f>
        <v>#REF!</v>
      </c>
      <c r="B113" s="50"/>
      <c r="C113" s="50"/>
      <c r="D113" s="50"/>
      <c r="E113" s="50"/>
      <c r="F113" s="50"/>
      <c r="G113" s="50"/>
      <c r="H113" s="22" t="s">
        <v>78</v>
      </c>
      <c r="I113" s="21">
        <f>SUMIF(H110:H112,#REF!,I110:I112)</f>
        <v>0</v>
      </c>
      <c r="J113" s="37"/>
    </row>
    <row r="114" spans="1:10" ht="12.75" hidden="1">
      <c r="A114" s="50" t="e">
        <f>"Łącznie dział "&amp;#REF!</f>
        <v>#REF!</v>
      </c>
      <c r="B114" s="50"/>
      <c r="C114" s="50"/>
      <c r="D114" s="50"/>
      <c r="E114" s="50"/>
      <c r="F114" s="50"/>
      <c r="G114" s="50"/>
      <c r="H114" s="22" t="s">
        <v>78</v>
      </c>
      <c r="I114" s="21" t="e">
        <f>SUMIF(#REF!,#REF!,#REF!)</f>
        <v>#REF!</v>
      </c>
      <c r="J114" s="37"/>
    </row>
    <row r="115" spans="1:10" ht="12.75">
      <c r="A115" s="49">
        <v>33</v>
      </c>
      <c r="B115" s="51" t="s">
        <v>57</v>
      </c>
      <c r="C115" s="51"/>
      <c r="D115" s="51"/>
      <c r="E115" s="48">
        <f>VALUE(MID(F115,1,3))</f>
        <v>900</v>
      </c>
      <c r="F115" s="47" t="s">
        <v>56</v>
      </c>
      <c r="G115" s="7"/>
      <c r="H115" s="23" t="s">
        <v>22</v>
      </c>
      <c r="I115" s="3">
        <f>SUM(I116:I117)</f>
        <v>21035</v>
      </c>
      <c r="J115" s="38"/>
    </row>
    <row r="116" spans="1:10" ht="12.75">
      <c r="A116" s="49"/>
      <c r="B116" s="51"/>
      <c r="C116" s="51"/>
      <c r="D116" s="51"/>
      <c r="E116" s="48"/>
      <c r="F116" s="47"/>
      <c r="G116" s="8" t="s">
        <v>21</v>
      </c>
      <c r="H116" s="43" t="s">
        <v>23</v>
      </c>
      <c r="I116" s="4">
        <v>15500</v>
      </c>
      <c r="J116" s="46" t="s">
        <v>24</v>
      </c>
    </row>
    <row r="117" spans="1:10" ht="12.75">
      <c r="A117" s="49"/>
      <c r="B117" s="51"/>
      <c r="C117" s="51"/>
      <c r="D117" s="51"/>
      <c r="E117" s="48"/>
      <c r="F117" s="47"/>
      <c r="G117" s="9" t="s">
        <v>46</v>
      </c>
      <c r="H117" s="44" t="s">
        <v>23</v>
      </c>
      <c r="I117" s="11">
        <f>4500+1035</f>
        <v>5535</v>
      </c>
      <c r="J117" s="46"/>
    </row>
    <row r="118" spans="1:10" ht="12.75" customHeight="1">
      <c r="A118" s="49">
        <v>34</v>
      </c>
      <c r="B118" s="51" t="s">
        <v>86</v>
      </c>
      <c r="C118" s="51"/>
      <c r="D118" s="51"/>
      <c r="E118" s="48">
        <f>VALUE(MID(F118,1,3))</f>
        <v>900</v>
      </c>
      <c r="F118" s="47" t="s">
        <v>85</v>
      </c>
      <c r="G118" s="7"/>
      <c r="H118" s="23" t="s">
        <v>22</v>
      </c>
      <c r="I118" s="3">
        <f>SUM(I119:I120)</f>
        <v>93000</v>
      </c>
      <c r="J118" s="38"/>
    </row>
    <row r="119" spans="1:10" ht="12.75">
      <c r="A119" s="49"/>
      <c r="B119" s="51"/>
      <c r="C119" s="51"/>
      <c r="D119" s="51"/>
      <c r="E119" s="48"/>
      <c r="F119" s="47"/>
      <c r="G119" s="8" t="s">
        <v>21</v>
      </c>
      <c r="H119" s="43" t="s">
        <v>23</v>
      </c>
      <c r="I119" s="4">
        <v>93000</v>
      </c>
      <c r="J119" s="46" t="s">
        <v>24</v>
      </c>
    </row>
    <row r="120" spans="1:10" ht="4.5" customHeight="1">
      <c r="A120" s="49"/>
      <c r="B120" s="51"/>
      <c r="C120" s="51"/>
      <c r="D120" s="51"/>
      <c r="E120" s="48"/>
      <c r="F120" s="47"/>
      <c r="G120" s="9"/>
      <c r="H120" s="44"/>
      <c r="I120" s="11"/>
      <c r="J120" s="46"/>
    </row>
    <row r="121" spans="1:10" ht="12.75">
      <c r="A121" s="49">
        <v>35</v>
      </c>
      <c r="B121" s="51" t="s">
        <v>59</v>
      </c>
      <c r="C121" s="51"/>
      <c r="D121" s="51"/>
      <c r="E121" s="48">
        <f>VALUE(MID(F121,1,3))</f>
        <v>900</v>
      </c>
      <c r="F121" s="47" t="s">
        <v>48</v>
      </c>
      <c r="G121" s="7"/>
      <c r="H121" s="23" t="s">
        <v>22</v>
      </c>
      <c r="I121" s="3">
        <f>SUM(I122:I123)</f>
        <v>491210</v>
      </c>
      <c r="J121" s="38"/>
    </row>
    <row r="122" spans="1:10" ht="12.75">
      <c r="A122" s="49"/>
      <c r="B122" s="51"/>
      <c r="C122" s="51"/>
      <c r="D122" s="51"/>
      <c r="E122" s="48"/>
      <c r="F122" s="47"/>
      <c r="G122" s="8" t="s">
        <v>21</v>
      </c>
      <c r="H122" s="43" t="s">
        <v>23</v>
      </c>
      <c r="I122" s="4">
        <v>491210</v>
      </c>
      <c r="J122" s="46" t="s">
        <v>24</v>
      </c>
    </row>
    <row r="123" spans="1:10" ht="27" customHeight="1">
      <c r="A123" s="49"/>
      <c r="B123" s="51"/>
      <c r="C123" s="51"/>
      <c r="D123" s="51"/>
      <c r="E123" s="48"/>
      <c r="F123" s="47"/>
      <c r="G123" s="9"/>
      <c r="H123" s="44"/>
      <c r="I123" s="11"/>
      <c r="J123" s="46"/>
    </row>
    <row r="124" spans="1:10" ht="12.75" customHeight="1">
      <c r="A124" s="49">
        <v>36</v>
      </c>
      <c r="B124" s="59" t="s">
        <v>49</v>
      </c>
      <c r="C124" s="59"/>
      <c r="D124" s="59"/>
      <c r="E124" s="48">
        <f>VALUE(MID(F124,1,3))</f>
        <v>900</v>
      </c>
      <c r="F124" s="47" t="s">
        <v>48</v>
      </c>
      <c r="G124" s="7"/>
      <c r="H124" s="23" t="s">
        <v>22</v>
      </c>
      <c r="I124" s="3">
        <f>SUM(I125:I126)</f>
        <v>437707</v>
      </c>
      <c r="J124" s="36"/>
    </row>
    <row r="125" spans="1:10" ht="12.75">
      <c r="A125" s="49"/>
      <c r="B125" s="59"/>
      <c r="C125" s="59"/>
      <c r="D125" s="59"/>
      <c r="E125" s="48"/>
      <c r="F125" s="47"/>
      <c r="G125" s="8" t="s">
        <v>21</v>
      </c>
      <c r="H125" s="43" t="s">
        <v>23</v>
      </c>
      <c r="I125" s="4">
        <v>437707</v>
      </c>
      <c r="J125" s="46" t="s">
        <v>24</v>
      </c>
    </row>
    <row r="126" spans="1:10" ht="4.5" customHeight="1">
      <c r="A126" s="49"/>
      <c r="B126" s="59"/>
      <c r="C126" s="59"/>
      <c r="D126" s="59"/>
      <c r="E126" s="48"/>
      <c r="F126" s="47"/>
      <c r="G126" s="9"/>
      <c r="H126" s="44"/>
      <c r="I126" s="11"/>
      <c r="J126" s="46"/>
    </row>
    <row r="127" spans="1:10" ht="12.75">
      <c r="A127" s="49">
        <f>A124+1</f>
        <v>37</v>
      </c>
      <c r="B127" s="59" t="s">
        <v>50</v>
      </c>
      <c r="C127" s="59"/>
      <c r="D127" s="59"/>
      <c r="E127" s="48">
        <f>VALUE(MID(F127,1,3))</f>
        <v>900</v>
      </c>
      <c r="F127" s="47" t="s">
        <v>48</v>
      </c>
      <c r="G127" s="7"/>
      <c r="H127" s="23" t="s">
        <v>22</v>
      </c>
      <c r="I127" s="3">
        <f>SUM(I128:I129)</f>
        <v>11954</v>
      </c>
      <c r="J127" s="36"/>
    </row>
    <row r="128" spans="1:10" ht="12.75">
      <c r="A128" s="49"/>
      <c r="B128" s="59"/>
      <c r="C128" s="59"/>
      <c r="D128" s="59"/>
      <c r="E128" s="48"/>
      <c r="F128" s="47"/>
      <c r="G128" s="8" t="s">
        <v>21</v>
      </c>
      <c r="H128" s="43" t="s">
        <v>35</v>
      </c>
      <c r="I128" s="4">
        <v>11954</v>
      </c>
      <c r="J128" s="46" t="s">
        <v>24</v>
      </c>
    </row>
    <row r="129" spans="1:10" ht="4.5" customHeight="1">
      <c r="A129" s="49"/>
      <c r="B129" s="59"/>
      <c r="C129" s="59"/>
      <c r="D129" s="59"/>
      <c r="E129" s="48"/>
      <c r="F129" s="47"/>
      <c r="G129" s="9"/>
      <c r="H129" s="44"/>
      <c r="I129" s="11"/>
      <c r="J129" s="46"/>
    </row>
    <row r="130" spans="1:10" ht="12.75">
      <c r="A130" s="49">
        <v>38</v>
      </c>
      <c r="B130" s="51" t="s">
        <v>89</v>
      </c>
      <c r="C130" s="51"/>
      <c r="D130" s="51"/>
      <c r="E130" s="48">
        <v>900</v>
      </c>
      <c r="F130" s="47" t="s">
        <v>48</v>
      </c>
      <c r="G130" s="7"/>
      <c r="H130" s="23" t="s">
        <v>22</v>
      </c>
      <c r="I130" s="3">
        <f>SUM(I131:I132)</f>
        <v>30757</v>
      </c>
      <c r="J130" s="36"/>
    </row>
    <row r="131" spans="1:10" ht="12.75">
      <c r="A131" s="49"/>
      <c r="B131" s="51"/>
      <c r="C131" s="51"/>
      <c r="D131" s="51"/>
      <c r="E131" s="48"/>
      <c r="F131" s="47"/>
      <c r="G131" s="8" t="s">
        <v>21</v>
      </c>
      <c r="H131" s="43" t="s">
        <v>23</v>
      </c>
      <c r="I131" s="4">
        <v>13000</v>
      </c>
      <c r="J131" s="46" t="s">
        <v>24</v>
      </c>
    </row>
    <row r="132" spans="1:10" ht="12.75">
      <c r="A132" s="49"/>
      <c r="B132" s="51"/>
      <c r="C132" s="51"/>
      <c r="D132" s="51"/>
      <c r="E132" s="48"/>
      <c r="F132" s="47"/>
      <c r="G132" s="9"/>
      <c r="H132" s="44" t="s">
        <v>35</v>
      </c>
      <c r="I132" s="11">
        <v>17757</v>
      </c>
      <c r="J132" s="46"/>
    </row>
    <row r="133" spans="1:10" ht="12.75">
      <c r="A133" s="49">
        <v>39</v>
      </c>
      <c r="B133" s="51" t="s">
        <v>72</v>
      </c>
      <c r="C133" s="51"/>
      <c r="D133" s="51"/>
      <c r="E133" s="48">
        <v>900</v>
      </c>
      <c r="F133" s="47" t="s">
        <v>55</v>
      </c>
      <c r="G133" s="7"/>
      <c r="H133" s="23" t="s">
        <v>22</v>
      </c>
      <c r="I133" s="3">
        <f>SUM(I134:I135)</f>
        <v>52500</v>
      </c>
      <c r="J133" s="36"/>
    </row>
    <row r="134" spans="1:10" ht="12.75">
      <c r="A134" s="49"/>
      <c r="B134" s="51"/>
      <c r="C134" s="51"/>
      <c r="D134" s="51"/>
      <c r="E134" s="48"/>
      <c r="F134" s="47"/>
      <c r="G134" s="8" t="s">
        <v>21</v>
      </c>
      <c r="H134" s="43" t="s">
        <v>23</v>
      </c>
      <c r="I134" s="4">
        <v>52500</v>
      </c>
      <c r="J134" s="46" t="s">
        <v>24</v>
      </c>
    </row>
    <row r="135" spans="1:10" ht="5.25" customHeight="1">
      <c r="A135" s="49"/>
      <c r="B135" s="51"/>
      <c r="C135" s="51"/>
      <c r="D135" s="51"/>
      <c r="E135" s="48"/>
      <c r="F135" s="47"/>
      <c r="G135" s="9"/>
      <c r="H135" s="44"/>
      <c r="I135" s="11"/>
      <c r="J135" s="46"/>
    </row>
    <row r="136" spans="1:10" ht="12.75" hidden="1">
      <c r="A136" s="50" t="str">
        <f>"Łącznie dział "&amp;E133</f>
        <v>Łącznie dział 900</v>
      </c>
      <c r="B136" s="50"/>
      <c r="C136" s="50"/>
      <c r="D136" s="50"/>
      <c r="E136" s="50"/>
      <c r="F136" s="50"/>
      <c r="G136" s="50"/>
      <c r="H136" s="22" t="s">
        <v>78</v>
      </c>
      <c r="I136" s="21">
        <f>SUMIF(H115:H135,H133,I115:I135)</f>
        <v>1138163</v>
      </c>
      <c r="J136" s="37"/>
    </row>
    <row r="137" spans="1:10" ht="12.75">
      <c r="A137" s="53" t="str">
        <f>"Dział "&amp;E133</f>
        <v>Dział 900</v>
      </c>
      <c r="B137" s="54"/>
      <c r="C137" s="54"/>
      <c r="D137" s="54"/>
      <c r="E137" s="54"/>
      <c r="F137" s="55"/>
      <c r="G137" s="56">
        <f>SUMIF($H$110:$H$135,$H$28,$I$110:$I$136)</f>
        <v>1252163</v>
      </c>
      <c r="H137" s="57"/>
      <c r="I137" s="58"/>
      <c r="J137" s="37"/>
    </row>
    <row r="138" spans="1:10" ht="12.75">
      <c r="A138" s="49">
        <v>40</v>
      </c>
      <c r="B138" s="51" t="s">
        <v>87</v>
      </c>
      <c r="C138" s="51"/>
      <c r="D138" s="51"/>
      <c r="E138" s="48">
        <v>921</v>
      </c>
      <c r="F138" s="47" t="s">
        <v>88</v>
      </c>
      <c r="G138" s="7"/>
      <c r="H138" s="23" t="s">
        <v>22</v>
      </c>
      <c r="I138" s="3">
        <f>SUM(I139:I140)</f>
        <v>15000</v>
      </c>
      <c r="J138" s="36"/>
    </row>
    <row r="139" spans="1:10" ht="12.75">
      <c r="A139" s="49"/>
      <c r="B139" s="51"/>
      <c r="C139" s="51"/>
      <c r="D139" s="51"/>
      <c r="E139" s="48"/>
      <c r="F139" s="47"/>
      <c r="G139" s="8" t="s">
        <v>21</v>
      </c>
      <c r="H139" s="43" t="s">
        <v>23</v>
      </c>
      <c r="I139" s="4">
        <v>15000</v>
      </c>
      <c r="J139" s="46" t="s">
        <v>24</v>
      </c>
    </row>
    <row r="140" spans="1:10" ht="4.5" customHeight="1">
      <c r="A140" s="49"/>
      <c r="B140" s="51"/>
      <c r="C140" s="51"/>
      <c r="D140" s="51"/>
      <c r="E140" s="48"/>
      <c r="F140" s="47"/>
      <c r="G140" s="9"/>
      <c r="H140" s="44"/>
      <c r="I140" s="11"/>
      <c r="J140" s="46"/>
    </row>
    <row r="141" spans="1:10" ht="12.75">
      <c r="A141" s="53" t="str">
        <f>"Dział "&amp;E138</f>
        <v>Dział 921</v>
      </c>
      <c r="B141" s="54"/>
      <c r="C141" s="54"/>
      <c r="D141" s="54"/>
      <c r="E141" s="54"/>
      <c r="F141" s="55"/>
      <c r="G141" s="56">
        <f>I138</f>
        <v>15000</v>
      </c>
      <c r="H141" s="57"/>
      <c r="I141" s="58"/>
      <c r="J141" s="37"/>
    </row>
    <row r="142" spans="1:10" ht="12.75">
      <c r="A142" s="49">
        <v>41</v>
      </c>
      <c r="B142" s="51" t="s">
        <v>51</v>
      </c>
      <c r="C142" s="51"/>
      <c r="D142" s="51"/>
      <c r="E142" s="48">
        <v>926</v>
      </c>
      <c r="F142" s="47" t="s">
        <v>52</v>
      </c>
      <c r="G142" s="7"/>
      <c r="H142" s="23" t="s">
        <v>22</v>
      </c>
      <c r="I142" s="3">
        <f>SUM(I143:I144)</f>
        <v>215000</v>
      </c>
      <c r="J142" s="36"/>
    </row>
    <row r="143" spans="1:10" ht="12.75">
      <c r="A143" s="49"/>
      <c r="B143" s="51"/>
      <c r="C143" s="51"/>
      <c r="D143" s="51"/>
      <c r="E143" s="48"/>
      <c r="F143" s="47"/>
      <c r="G143" s="8" t="s">
        <v>21</v>
      </c>
      <c r="H143" s="43" t="s">
        <v>23</v>
      </c>
      <c r="I143" s="4">
        <v>215000</v>
      </c>
      <c r="J143" s="46" t="s">
        <v>24</v>
      </c>
    </row>
    <row r="144" spans="1:10" ht="5.25" customHeight="1">
      <c r="A144" s="49"/>
      <c r="B144" s="51"/>
      <c r="C144" s="51"/>
      <c r="D144" s="51"/>
      <c r="E144" s="48"/>
      <c r="F144" s="47"/>
      <c r="G144" s="9"/>
      <c r="H144" s="44"/>
      <c r="I144" s="11"/>
      <c r="J144" s="46"/>
    </row>
    <row r="145" spans="1:10" ht="12.75">
      <c r="A145" s="53" t="s">
        <v>95</v>
      </c>
      <c r="B145" s="54"/>
      <c r="C145" s="54"/>
      <c r="D145" s="54"/>
      <c r="E145" s="54"/>
      <c r="F145" s="55"/>
      <c r="G145" s="56">
        <v>215000</v>
      </c>
      <c r="H145" s="57"/>
      <c r="I145" s="58"/>
      <c r="J145" s="37"/>
    </row>
    <row r="146" spans="1:10" ht="12.75">
      <c r="A146" s="60"/>
      <c r="B146" s="60"/>
      <c r="C146" s="60"/>
      <c r="D146" s="60"/>
      <c r="E146" s="60"/>
      <c r="F146" s="60"/>
      <c r="G146" s="60"/>
      <c r="H146" s="23" t="s">
        <v>22</v>
      </c>
      <c r="I146" s="24">
        <f>SUM(I147:I149)</f>
        <v>10211222</v>
      </c>
      <c r="J146" s="61"/>
    </row>
    <row r="147" spans="1:10" ht="12.75">
      <c r="A147" s="60"/>
      <c r="B147" s="60"/>
      <c r="C147" s="60"/>
      <c r="D147" s="60"/>
      <c r="E147" s="60"/>
      <c r="F147" s="60"/>
      <c r="G147" s="60"/>
      <c r="H147" s="25" t="s">
        <v>23</v>
      </c>
      <c r="I147" s="26">
        <f>SUMIF($H$6:$H$144,H147,$I$6:$I$144)</f>
        <v>8670971</v>
      </c>
      <c r="J147" s="61"/>
    </row>
    <row r="148" spans="1:10" ht="12.75">
      <c r="A148" s="60"/>
      <c r="B148" s="60"/>
      <c r="C148" s="60"/>
      <c r="D148" s="60"/>
      <c r="E148" s="60"/>
      <c r="F148" s="60"/>
      <c r="G148" s="60"/>
      <c r="H148" s="25" t="s">
        <v>35</v>
      </c>
      <c r="I148" s="27">
        <f>SUMIF($H$6:$H$144,H148,$I$6:$I$144)</f>
        <v>74451</v>
      </c>
      <c r="J148" s="61"/>
    </row>
    <row r="149" spans="1:10" ht="12.75">
      <c r="A149" s="60"/>
      <c r="B149" s="60"/>
      <c r="C149" s="60"/>
      <c r="D149" s="60"/>
      <c r="E149" s="60"/>
      <c r="F149" s="60"/>
      <c r="G149" s="60"/>
      <c r="H149" s="25" t="s">
        <v>27</v>
      </c>
      <c r="I149" s="26">
        <f>SUMIF($H$6:$H$144,H149,$I$6:$I$144)</f>
        <v>1465800</v>
      </c>
      <c r="J149" s="61"/>
    </row>
    <row r="151" spans="1:3" ht="12.75">
      <c r="A151" s="15"/>
      <c r="B151" s="15"/>
      <c r="C151" s="15"/>
    </row>
    <row r="152" spans="1:3" ht="12.75">
      <c r="A152" s="15"/>
      <c r="B152" s="15"/>
      <c r="C152" s="15"/>
    </row>
    <row r="153" spans="1:3" ht="12.75">
      <c r="A153" s="15"/>
      <c r="B153" s="15"/>
      <c r="C153" s="15"/>
    </row>
    <row r="154" spans="1:3" ht="12.75">
      <c r="A154" s="15"/>
      <c r="B154" s="15"/>
      <c r="C154" s="15"/>
    </row>
    <row r="155" spans="1:3" ht="12.75">
      <c r="A155" s="15"/>
      <c r="B155" s="15"/>
      <c r="C155" s="15"/>
    </row>
    <row r="156" spans="1:3" ht="12.75">
      <c r="A156" s="15"/>
      <c r="B156" s="15"/>
      <c r="C156" s="15"/>
    </row>
    <row r="157" spans="1:3" ht="12.75">
      <c r="A157" s="15"/>
      <c r="B157" s="15"/>
      <c r="C157" s="15"/>
    </row>
    <row r="158" spans="1:10" ht="12.75">
      <c r="A158" s="15"/>
      <c r="B158" s="15"/>
      <c r="C158" s="15"/>
      <c r="J158" s="16"/>
    </row>
    <row r="159" spans="1:10" ht="12.75">
      <c r="A159" s="15"/>
      <c r="B159" s="15"/>
      <c r="C159" s="15"/>
      <c r="J159" s="16"/>
    </row>
    <row r="160" spans="1:10" ht="12.75">
      <c r="A160" s="15"/>
      <c r="B160" s="15"/>
      <c r="C160" s="15"/>
      <c r="J160" s="17"/>
    </row>
    <row r="161" spans="1:3" ht="12.75">
      <c r="A161" s="15"/>
      <c r="B161" s="15"/>
      <c r="C161" s="15"/>
    </row>
    <row r="162" spans="1:3" ht="12.75">
      <c r="A162" s="15"/>
      <c r="B162" s="15"/>
      <c r="C162" s="15"/>
    </row>
    <row r="163" spans="1:3" ht="12.75">
      <c r="A163" s="15"/>
      <c r="B163" s="15"/>
      <c r="C163" s="15"/>
    </row>
    <row r="164" spans="1:3" ht="12.75">
      <c r="A164" s="15"/>
      <c r="B164" s="15"/>
      <c r="C164" s="15"/>
    </row>
    <row r="165" spans="1:3" ht="12.75">
      <c r="A165" s="15"/>
      <c r="B165" s="15"/>
      <c r="C165" s="15"/>
    </row>
    <row r="166" spans="1:4" ht="12.75">
      <c r="A166" s="15"/>
      <c r="B166" s="15"/>
      <c r="C166" s="15"/>
      <c r="D166" s="5"/>
    </row>
    <row r="167" spans="1:3" ht="12.75">
      <c r="A167" s="15"/>
      <c r="B167" s="15"/>
      <c r="C167" s="15"/>
    </row>
    <row r="168" spans="1:3" ht="12.75">
      <c r="A168" s="15"/>
      <c r="B168" s="15"/>
      <c r="C168" s="15"/>
    </row>
    <row r="169" spans="1:3" ht="12.75">
      <c r="A169" s="18"/>
      <c r="B169" s="18"/>
      <c r="C169" s="18"/>
    </row>
    <row r="170" spans="1:3" ht="12.75">
      <c r="A170" s="18"/>
      <c r="B170" s="18"/>
      <c r="C170" s="18"/>
    </row>
  </sheetData>
  <sheetProtection/>
  <mergeCells count="243">
    <mergeCell ref="A95:A97"/>
    <mergeCell ref="B95:D97"/>
    <mergeCell ref="E95:E97"/>
    <mergeCell ref="F95:F97"/>
    <mergeCell ref="J96:J97"/>
    <mergeCell ref="G76:I76"/>
    <mergeCell ref="A92:A94"/>
    <mergeCell ref="B80:D82"/>
    <mergeCell ref="E80:E82"/>
    <mergeCell ref="F80:F82"/>
    <mergeCell ref="J107:J108"/>
    <mergeCell ref="G105:I105"/>
    <mergeCell ref="A109:F109"/>
    <mergeCell ref="G109:I109"/>
    <mergeCell ref="G137:I137"/>
    <mergeCell ref="F89:F91"/>
    <mergeCell ref="A115:A117"/>
    <mergeCell ref="B89:D91"/>
    <mergeCell ref="E89:E91"/>
    <mergeCell ref="F115:F117"/>
    <mergeCell ref="A58:A60"/>
    <mergeCell ref="B58:D60"/>
    <mergeCell ref="E58:E60"/>
    <mergeCell ref="F58:F60"/>
    <mergeCell ref="A101:A103"/>
    <mergeCell ref="B101:D103"/>
    <mergeCell ref="B61:D63"/>
    <mergeCell ref="E61:E63"/>
    <mergeCell ref="F61:F63"/>
    <mergeCell ref="A68:F68"/>
    <mergeCell ref="G32:I32"/>
    <mergeCell ref="A37:F37"/>
    <mergeCell ref="G37:I37"/>
    <mergeCell ref="J59:J60"/>
    <mergeCell ref="A36:G36"/>
    <mergeCell ref="A56:G56"/>
    <mergeCell ref="E50:E52"/>
    <mergeCell ref="F50:F52"/>
    <mergeCell ref="F53:F55"/>
    <mergeCell ref="J54:J55"/>
    <mergeCell ref="A28:A30"/>
    <mergeCell ref="B28:D30"/>
    <mergeCell ref="E28:E30"/>
    <mergeCell ref="F28:F30"/>
    <mergeCell ref="J29:J30"/>
    <mergeCell ref="A31:G31"/>
    <mergeCell ref="J62:J63"/>
    <mergeCell ref="A32:F32"/>
    <mergeCell ref="J34:J35"/>
    <mergeCell ref="A67:G67"/>
    <mergeCell ref="B64:D66"/>
    <mergeCell ref="E64:E66"/>
    <mergeCell ref="F64:F66"/>
    <mergeCell ref="J65:J66"/>
    <mergeCell ref="A53:A55"/>
    <mergeCell ref="J51:J52"/>
    <mergeCell ref="F92:F94"/>
    <mergeCell ref="J93:J94"/>
    <mergeCell ref="B98:D100"/>
    <mergeCell ref="E98:E100"/>
    <mergeCell ref="F98:F100"/>
    <mergeCell ref="G68:I68"/>
    <mergeCell ref="J23:J24"/>
    <mergeCell ref="A25:A27"/>
    <mergeCell ref="B25:D27"/>
    <mergeCell ref="E25:E27"/>
    <mergeCell ref="F25:F27"/>
    <mergeCell ref="J26:J27"/>
    <mergeCell ref="A22:A24"/>
    <mergeCell ref="B22:D24"/>
    <mergeCell ref="E22:E24"/>
    <mergeCell ref="F22:F24"/>
    <mergeCell ref="G22:G24"/>
    <mergeCell ref="A61:A63"/>
    <mergeCell ref="B33:D35"/>
    <mergeCell ref="E33:E35"/>
    <mergeCell ref="F33:F35"/>
    <mergeCell ref="B115:D117"/>
    <mergeCell ref="E115:E117"/>
    <mergeCell ref="A57:F57"/>
    <mergeCell ref="G57:I57"/>
    <mergeCell ref="A33:A35"/>
    <mergeCell ref="J116:J117"/>
    <mergeCell ref="J90:J91"/>
    <mergeCell ref="A75:G75"/>
    <mergeCell ref="A89:A91"/>
    <mergeCell ref="A77:A79"/>
    <mergeCell ref="B77:D79"/>
    <mergeCell ref="E77:E79"/>
    <mergeCell ref="F77:F79"/>
    <mergeCell ref="J78:J79"/>
    <mergeCell ref="A80:A82"/>
    <mergeCell ref="A1:J1"/>
    <mergeCell ref="A2:J2"/>
    <mergeCell ref="A3:A4"/>
    <mergeCell ref="B3:D4"/>
    <mergeCell ref="E3:G3"/>
    <mergeCell ref="H3:H4"/>
    <mergeCell ref="I3:I4"/>
    <mergeCell ref="J3:J4"/>
    <mergeCell ref="B5:D5"/>
    <mergeCell ref="G10:G12"/>
    <mergeCell ref="J11:J12"/>
    <mergeCell ref="A6:A9"/>
    <mergeCell ref="B6:D9"/>
    <mergeCell ref="E6:E9"/>
    <mergeCell ref="F6:F9"/>
    <mergeCell ref="J7:J9"/>
    <mergeCell ref="A10:A12"/>
    <mergeCell ref="B10:D12"/>
    <mergeCell ref="E10:E12"/>
    <mergeCell ref="F10:F12"/>
    <mergeCell ref="J14:J15"/>
    <mergeCell ref="A16:A18"/>
    <mergeCell ref="B16:D18"/>
    <mergeCell ref="E16:E18"/>
    <mergeCell ref="F16:F18"/>
    <mergeCell ref="J17:J18"/>
    <mergeCell ref="A13:A15"/>
    <mergeCell ref="B13:D15"/>
    <mergeCell ref="E13:E15"/>
    <mergeCell ref="F13:F15"/>
    <mergeCell ref="B53:D55"/>
    <mergeCell ref="E53:E55"/>
    <mergeCell ref="A41:A43"/>
    <mergeCell ref="E47:E49"/>
    <mergeCell ref="F47:F49"/>
    <mergeCell ref="A47:A49"/>
    <mergeCell ref="B41:D43"/>
    <mergeCell ref="E41:E43"/>
    <mergeCell ref="F41:F43"/>
    <mergeCell ref="A19:A21"/>
    <mergeCell ref="B19:D21"/>
    <mergeCell ref="E19:E21"/>
    <mergeCell ref="F19:F21"/>
    <mergeCell ref="G19:G21"/>
    <mergeCell ref="J20:J21"/>
    <mergeCell ref="J42:J43"/>
    <mergeCell ref="A38:A40"/>
    <mergeCell ref="A44:A46"/>
    <mergeCell ref="B44:D46"/>
    <mergeCell ref="E44:E46"/>
    <mergeCell ref="F44:F46"/>
    <mergeCell ref="J45:J46"/>
    <mergeCell ref="B38:D40"/>
    <mergeCell ref="E38:E40"/>
    <mergeCell ref="F38:F40"/>
    <mergeCell ref="J48:J49"/>
    <mergeCell ref="A72:A74"/>
    <mergeCell ref="B72:D74"/>
    <mergeCell ref="E72:E74"/>
    <mergeCell ref="F72:F74"/>
    <mergeCell ref="J73:J74"/>
    <mergeCell ref="A50:A52"/>
    <mergeCell ref="A64:A66"/>
    <mergeCell ref="A69:A71"/>
    <mergeCell ref="B69:D71"/>
    <mergeCell ref="J81:J82"/>
    <mergeCell ref="A83:A85"/>
    <mergeCell ref="B83:D85"/>
    <mergeCell ref="E83:E85"/>
    <mergeCell ref="F83:F85"/>
    <mergeCell ref="J84:J85"/>
    <mergeCell ref="J87:J88"/>
    <mergeCell ref="A110:A112"/>
    <mergeCell ref="B110:D112"/>
    <mergeCell ref="E110:E112"/>
    <mergeCell ref="F110:F112"/>
    <mergeCell ref="J111:J112"/>
    <mergeCell ref="E101:E103"/>
    <mergeCell ref="F101:F103"/>
    <mergeCell ref="J102:J103"/>
    <mergeCell ref="B92:D94"/>
    <mergeCell ref="A137:F137"/>
    <mergeCell ref="E133:E135"/>
    <mergeCell ref="F133:F135"/>
    <mergeCell ref="A141:F141"/>
    <mergeCell ref="G141:I141"/>
    <mergeCell ref="A86:A88"/>
    <mergeCell ref="B86:D88"/>
    <mergeCell ref="E86:E88"/>
    <mergeCell ref="F86:F88"/>
    <mergeCell ref="E92:E94"/>
    <mergeCell ref="A145:F145"/>
    <mergeCell ref="A127:A129"/>
    <mergeCell ref="B127:D129"/>
    <mergeCell ref="E127:E129"/>
    <mergeCell ref="J70:J71"/>
    <mergeCell ref="A118:A120"/>
    <mergeCell ref="B118:D120"/>
    <mergeCell ref="E118:E120"/>
    <mergeCell ref="F118:F120"/>
    <mergeCell ref="A121:A123"/>
    <mergeCell ref="A138:A140"/>
    <mergeCell ref="B138:D140"/>
    <mergeCell ref="E138:E140"/>
    <mergeCell ref="A146:G149"/>
    <mergeCell ref="J146:J149"/>
    <mergeCell ref="A142:A144"/>
    <mergeCell ref="B142:D144"/>
    <mergeCell ref="E142:E144"/>
    <mergeCell ref="F142:F144"/>
    <mergeCell ref="J143:J144"/>
    <mergeCell ref="A98:A100"/>
    <mergeCell ref="E69:E71"/>
    <mergeCell ref="F69:F71"/>
    <mergeCell ref="F130:F132"/>
    <mergeCell ref="E106:E108"/>
    <mergeCell ref="F106:F108"/>
    <mergeCell ref="A76:F76"/>
    <mergeCell ref="A124:A126"/>
    <mergeCell ref="B124:D126"/>
    <mergeCell ref="E124:E126"/>
    <mergeCell ref="J134:J135"/>
    <mergeCell ref="B47:D49"/>
    <mergeCell ref="A113:G113"/>
    <mergeCell ref="A114:G114"/>
    <mergeCell ref="A136:G136"/>
    <mergeCell ref="F127:F129"/>
    <mergeCell ref="B50:D52"/>
    <mergeCell ref="A133:A135"/>
    <mergeCell ref="B133:D135"/>
    <mergeCell ref="B121:D123"/>
    <mergeCell ref="A106:A108"/>
    <mergeCell ref="J99:J100"/>
    <mergeCell ref="A104:G104"/>
    <mergeCell ref="B106:D108"/>
    <mergeCell ref="A105:F105"/>
    <mergeCell ref="G145:I145"/>
    <mergeCell ref="F138:F140"/>
    <mergeCell ref="J139:J140"/>
    <mergeCell ref="A130:A132"/>
    <mergeCell ref="B130:D132"/>
    <mergeCell ref="J39:J40"/>
    <mergeCell ref="J131:J132"/>
    <mergeCell ref="J119:J120"/>
    <mergeCell ref="F124:F126"/>
    <mergeCell ref="J125:J126"/>
    <mergeCell ref="E121:E123"/>
    <mergeCell ref="E130:E132"/>
    <mergeCell ref="J128:J129"/>
    <mergeCell ref="F121:F123"/>
    <mergeCell ref="J122:J123"/>
  </mergeCells>
  <conditionalFormatting sqref="I147:I149">
    <cfRule type="cellIs" priority="95" dxfId="84" operator="equal" stopIfTrue="1">
      <formula>0</formula>
    </cfRule>
    <cfRule type="cellIs" priority="96" dxfId="85" operator="notEqual" stopIfTrue="1">
      <formula>0</formula>
    </cfRule>
  </conditionalFormatting>
  <conditionalFormatting sqref="I146 I72 I44 I10 I6">
    <cfRule type="cellIs" priority="97" dxfId="86" operator="equal" stopIfTrue="1">
      <formula>0</formula>
    </cfRule>
    <cfRule type="cellIs" priority="98" dxfId="87" operator="notEqual" stopIfTrue="1">
      <formula>0</formula>
    </cfRule>
  </conditionalFormatting>
  <conditionalFormatting sqref="I124">
    <cfRule type="cellIs" priority="93" dxfId="86" operator="equal" stopIfTrue="1">
      <formula>0</formula>
    </cfRule>
    <cfRule type="cellIs" priority="94" dxfId="87" operator="notEqual" stopIfTrue="1">
      <formula>0</formula>
    </cfRule>
  </conditionalFormatting>
  <conditionalFormatting sqref="I127">
    <cfRule type="cellIs" priority="89" dxfId="86" operator="equal" stopIfTrue="1">
      <formula>0</formula>
    </cfRule>
    <cfRule type="cellIs" priority="90" dxfId="87" operator="notEqual" stopIfTrue="1">
      <formula>0</formula>
    </cfRule>
  </conditionalFormatting>
  <conditionalFormatting sqref="I41">
    <cfRule type="cellIs" priority="83" dxfId="86" operator="equal" stopIfTrue="1">
      <formula>0</formula>
    </cfRule>
    <cfRule type="cellIs" priority="84" dxfId="87" operator="notEqual" stopIfTrue="1">
      <formula>0</formula>
    </cfRule>
  </conditionalFormatting>
  <conditionalFormatting sqref="I80">
    <cfRule type="cellIs" priority="77" dxfId="86" operator="equal" stopIfTrue="1">
      <formula>0</formula>
    </cfRule>
    <cfRule type="cellIs" priority="78" dxfId="87" operator="notEqual" stopIfTrue="1">
      <formula>0</formula>
    </cfRule>
  </conditionalFormatting>
  <conditionalFormatting sqref="I83">
    <cfRule type="cellIs" priority="75" dxfId="86" operator="equal" stopIfTrue="1">
      <formula>0</formula>
    </cfRule>
    <cfRule type="cellIs" priority="76" dxfId="87" operator="notEqual" stopIfTrue="1">
      <formula>0</formula>
    </cfRule>
  </conditionalFormatting>
  <conditionalFormatting sqref="I77">
    <cfRule type="cellIs" priority="81" dxfId="86" operator="equal" stopIfTrue="1">
      <formula>0</formula>
    </cfRule>
    <cfRule type="cellIs" priority="82" dxfId="87" operator="notEqual" stopIfTrue="1">
      <formula>0</formula>
    </cfRule>
  </conditionalFormatting>
  <conditionalFormatting sqref="I86">
    <cfRule type="cellIs" priority="73" dxfId="86" operator="equal" stopIfTrue="1">
      <formula>0</formula>
    </cfRule>
    <cfRule type="cellIs" priority="74" dxfId="87" operator="notEqual" stopIfTrue="1">
      <formula>0</formula>
    </cfRule>
  </conditionalFormatting>
  <conditionalFormatting sqref="I16">
    <cfRule type="cellIs" priority="71" dxfId="86" operator="equal" stopIfTrue="1">
      <formula>0</formula>
    </cfRule>
    <cfRule type="cellIs" priority="72" dxfId="87" operator="notEqual" stopIfTrue="1">
      <formula>0</formula>
    </cfRule>
  </conditionalFormatting>
  <conditionalFormatting sqref="I13">
    <cfRule type="cellIs" priority="69" dxfId="86" operator="equal" stopIfTrue="1">
      <formula>0</formula>
    </cfRule>
    <cfRule type="cellIs" priority="70" dxfId="87" operator="notEqual" stopIfTrue="1">
      <formula>0</formula>
    </cfRule>
  </conditionalFormatting>
  <conditionalFormatting sqref="I142">
    <cfRule type="cellIs" priority="65" dxfId="86" operator="equal" stopIfTrue="1">
      <formula>0</formula>
    </cfRule>
    <cfRule type="cellIs" priority="66" dxfId="87" operator="notEqual" stopIfTrue="1">
      <formula>0</formula>
    </cfRule>
  </conditionalFormatting>
  <conditionalFormatting sqref="I19">
    <cfRule type="cellIs" priority="63" dxfId="86" operator="equal" stopIfTrue="1">
      <formula>0</formula>
    </cfRule>
    <cfRule type="cellIs" priority="64" dxfId="87" operator="notEqual" stopIfTrue="1">
      <formula>0</formula>
    </cfRule>
  </conditionalFormatting>
  <conditionalFormatting sqref="I142">
    <cfRule type="cellIs" priority="67" dxfId="86" operator="equal" stopIfTrue="1">
      <formula>0</formula>
    </cfRule>
    <cfRule type="cellIs" priority="68" dxfId="87" operator="notEqual" stopIfTrue="1">
      <formula>0</formula>
    </cfRule>
  </conditionalFormatting>
  <conditionalFormatting sqref="I110">
    <cfRule type="cellIs" priority="61" dxfId="86" operator="equal" stopIfTrue="1">
      <formula>0</formula>
    </cfRule>
    <cfRule type="cellIs" priority="62" dxfId="87" operator="notEqual" stopIfTrue="1">
      <formula>0</formula>
    </cfRule>
  </conditionalFormatting>
  <conditionalFormatting sqref="I47">
    <cfRule type="cellIs" priority="59" dxfId="86" operator="equal" stopIfTrue="1">
      <formula>0</formula>
    </cfRule>
    <cfRule type="cellIs" priority="60" dxfId="87" operator="notEqual" stopIfTrue="1">
      <formula>0</formula>
    </cfRule>
  </conditionalFormatting>
  <conditionalFormatting sqref="I121">
    <cfRule type="cellIs" priority="57" dxfId="86" operator="equal" stopIfTrue="1">
      <formula>0</formula>
    </cfRule>
    <cfRule type="cellIs" priority="58" dxfId="87" operator="notEqual" stopIfTrue="1">
      <formula>0</formula>
    </cfRule>
  </conditionalFormatting>
  <conditionalFormatting sqref="I33">
    <cfRule type="cellIs" priority="53" dxfId="86" operator="equal" stopIfTrue="1">
      <formula>0</formula>
    </cfRule>
    <cfRule type="cellIs" priority="54" dxfId="87" operator="notEqual" stopIfTrue="1">
      <formula>0</formula>
    </cfRule>
  </conditionalFormatting>
  <conditionalFormatting sqref="I64">
    <cfRule type="cellIs" priority="49" dxfId="86" operator="equal" stopIfTrue="1">
      <formula>0</formula>
    </cfRule>
    <cfRule type="cellIs" priority="50" dxfId="87" operator="notEqual" stopIfTrue="1">
      <formula>0</formula>
    </cfRule>
  </conditionalFormatting>
  <conditionalFormatting sqref="I133">
    <cfRule type="cellIs" priority="45" dxfId="86" operator="equal" stopIfTrue="1">
      <formula>0</formula>
    </cfRule>
    <cfRule type="cellIs" priority="46" dxfId="87" operator="notEqual" stopIfTrue="1">
      <formula>0</formula>
    </cfRule>
  </conditionalFormatting>
  <conditionalFormatting sqref="I133">
    <cfRule type="cellIs" priority="47" dxfId="86" operator="equal" stopIfTrue="1">
      <formula>0</formula>
    </cfRule>
    <cfRule type="cellIs" priority="48" dxfId="87" operator="notEqual" stopIfTrue="1">
      <formula>0</formula>
    </cfRule>
  </conditionalFormatting>
  <conditionalFormatting sqref="I115">
    <cfRule type="cellIs" priority="43" dxfId="86" operator="equal" stopIfTrue="1">
      <formula>0</formula>
    </cfRule>
    <cfRule type="cellIs" priority="44" dxfId="87" operator="notEqual" stopIfTrue="1">
      <formula>0</formula>
    </cfRule>
  </conditionalFormatting>
  <conditionalFormatting sqref="I22">
    <cfRule type="cellIs" priority="41" dxfId="86" operator="equal" stopIfTrue="1">
      <formula>0</formula>
    </cfRule>
    <cfRule type="cellIs" priority="42" dxfId="87" operator="notEqual" stopIfTrue="1">
      <formula>0</formula>
    </cfRule>
  </conditionalFormatting>
  <conditionalFormatting sqref="I69">
    <cfRule type="cellIs" priority="39" dxfId="86" operator="equal" stopIfTrue="1">
      <formula>0</formula>
    </cfRule>
    <cfRule type="cellIs" priority="40" dxfId="87" operator="notEqual" stopIfTrue="1">
      <formula>0</formula>
    </cfRule>
  </conditionalFormatting>
  <conditionalFormatting sqref="I89">
    <cfRule type="cellIs" priority="37" dxfId="86" operator="equal" stopIfTrue="1">
      <formula>0</formula>
    </cfRule>
    <cfRule type="cellIs" priority="38" dxfId="87" operator="notEqual" stopIfTrue="1">
      <formula>0</formula>
    </cfRule>
  </conditionalFormatting>
  <conditionalFormatting sqref="I92">
    <cfRule type="cellIs" priority="35" dxfId="86" operator="equal" stopIfTrue="1">
      <formula>0</formula>
    </cfRule>
    <cfRule type="cellIs" priority="36" dxfId="87" operator="notEqual" stopIfTrue="1">
      <formula>0</formula>
    </cfRule>
  </conditionalFormatting>
  <conditionalFormatting sqref="I25">
    <cfRule type="cellIs" priority="33" dxfId="86" operator="equal" stopIfTrue="1">
      <formula>0</formula>
    </cfRule>
    <cfRule type="cellIs" priority="34" dxfId="87" operator="notEqual" stopIfTrue="1">
      <formula>0</formula>
    </cfRule>
  </conditionalFormatting>
  <conditionalFormatting sqref="I61">
    <cfRule type="cellIs" priority="31" dxfId="86" operator="equal" stopIfTrue="1">
      <formula>0</formula>
    </cfRule>
    <cfRule type="cellIs" priority="32" dxfId="87" operator="notEqual" stopIfTrue="1">
      <formula>0</formula>
    </cfRule>
  </conditionalFormatting>
  <conditionalFormatting sqref="I50">
    <cfRule type="cellIs" priority="29" dxfId="86" operator="equal" stopIfTrue="1">
      <formula>0</formula>
    </cfRule>
    <cfRule type="cellIs" priority="30" dxfId="87" operator="notEqual" stopIfTrue="1">
      <formula>0</formula>
    </cfRule>
  </conditionalFormatting>
  <conditionalFormatting sqref="I101">
    <cfRule type="cellIs" priority="27" dxfId="86" operator="equal" stopIfTrue="1">
      <formula>0</formula>
    </cfRule>
    <cfRule type="cellIs" priority="28" dxfId="87" operator="notEqual" stopIfTrue="1">
      <formula>0</formula>
    </cfRule>
  </conditionalFormatting>
  <conditionalFormatting sqref="I53">
    <cfRule type="cellIs" priority="23" dxfId="86" operator="equal" stopIfTrue="1">
      <formula>0</formula>
    </cfRule>
    <cfRule type="cellIs" priority="24" dxfId="87" operator="notEqual" stopIfTrue="1">
      <formula>0</formula>
    </cfRule>
  </conditionalFormatting>
  <conditionalFormatting sqref="I28">
    <cfRule type="cellIs" priority="21" dxfId="86" operator="equal" stopIfTrue="1">
      <formula>0</formula>
    </cfRule>
    <cfRule type="cellIs" priority="22" dxfId="87" operator="notEqual" stopIfTrue="1">
      <formula>0</formula>
    </cfRule>
  </conditionalFormatting>
  <conditionalFormatting sqref="I58">
    <cfRule type="cellIs" priority="19" dxfId="86" operator="equal" stopIfTrue="1">
      <formula>0</formula>
    </cfRule>
    <cfRule type="cellIs" priority="20" dxfId="87" operator="notEqual" stopIfTrue="1">
      <formula>0</formula>
    </cfRule>
  </conditionalFormatting>
  <conditionalFormatting sqref="I118">
    <cfRule type="cellIs" priority="17" dxfId="86" operator="equal" stopIfTrue="1">
      <formula>0</formula>
    </cfRule>
    <cfRule type="cellIs" priority="18" dxfId="87" operator="notEqual" stopIfTrue="1">
      <formula>0</formula>
    </cfRule>
  </conditionalFormatting>
  <conditionalFormatting sqref="I138">
    <cfRule type="cellIs" priority="13" dxfId="86" operator="equal" stopIfTrue="1">
      <formula>0</formula>
    </cfRule>
    <cfRule type="cellIs" priority="14" dxfId="87" operator="notEqual" stopIfTrue="1">
      <formula>0</formula>
    </cfRule>
  </conditionalFormatting>
  <conditionalFormatting sqref="I130">
    <cfRule type="cellIs" priority="9" dxfId="86" operator="equal" stopIfTrue="1">
      <formula>0</formula>
    </cfRule>
    <cfRule type="cellIs" priority="10" dxfId="87" operator="notEqual" stopIfTrue="1">
      <formula>0</formula>
    </cfRule>
  </conditionalFormatting>
  <conditionalFormatting sqref="I138">
    <cfRule type="cellIs" priority="15" dxfId="86" operator="equal" stopIfTrue="1">
      <formula>0</formula>
    </cfRule>
    <cfRule type="cellIs" priority="16" dxfId="87" operator="notEqual" stopIfTrue="1">
      <formula>0</formula>
    </cfRule>
  </conditionalFormatting>
  <conditionalFormatting sqref="I98">
    <cfRule type="cellIs" priority="7" dxfId="86" operator="equal" stopIfTrue="1">
      <formula>0</formula>
    </cfRule>
    <cfRule type="cellIs" priority="8" dxfId="87" operator="notEqual" stopIfTrue="1">
      <formula>0</formula>
    </cfRule>
  </conditionalFormatting>
  <conditionalFormatting sqref="I130">
    <cfRule type="cellIs" priority="11" dxfId="86" operator="equal" stopIfTrue="1">
      <formula>0</formula>
    </cfRule>
    <cfRule type="cellIs" priority="12" dxfId="87" operator="notEqual" stopIfTrue="1">
      <formula>0</formula>
    </cfRule>
  </conditionalFormatting>
  <conditionalFormatting sqref="I38">
    <cfRule type="cellIs" priority="5" dxfId="86" operator="equal" stopIfTrue="1">
      <formula>0</formula>
    </cfRule>
    <cfRule type="cellIs" priority="6" dxfId="87" operator="notEqual" stopIfTrue="1">
      <formula>0</formula>
    </cfRule>
  </conditionalFormatting>
  <conditionalFormatting sqref="I106">
    <cfRule type="cellIs" priority="3" dxfId="86" operator="equal" stopIfTrue="1">
      <formula>0</formula>
    </cfRule>
    <cfRule type="cellIs" priority="4" dxfId="87" operator="notEqual" stopIfTrue="1">
      <formula>0</formula>
    </cfRule>
  </conditionalFormatting>
  <conditionalFormatting sqref="I95">
    <cfRule type="cellIs" priority="1" dxfId="86" operator="equal" stopIfTrue="1">
      <formula>0</formula>
    </cfRule>
    <cfRule type="cellIs" priority="2" dxfId="87" operator="notEqual" stopIfTrue="1">
      <formula>0</formula>
    </cfRule>
  </conditionalFormatting>
  <printOptions horizontalCentered="1"/>
  <pageMargins left="0.15748031496062992" right="0.1968503937007874" top="1.3385826771653544" bottom="0.984251968503937" header="0.5118110236220472" footer="0.5118110236220472"/>
  <pageSetup fitToHeight="2" horizontalDpi="300" verticalDpi="300" orientation="portrait" paperSize="9" scale="73" r:id="rId2"/>
  <headerFooter alignWithMargins="0">
    <oddHeader>&amp;LTabela Nr 3 do Uchwały V/14/2014 
Rady Gminy Jedlnia Letnisko
z dnia 30 grudnia 2014&amp;RZałącznik nr 3
do Uchwały Nr  ............
Rady Gminy Jedlnia-Letnisko
z dnia 14.12.2015r.</oddHeader>
    <oddFooter>&amp;RStrona &amp;P z &amp;N</oddFooter>
  </headerFooter>
  <rowBreaks count="1" manualBreakCount="1">
    <brk id="7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Jedlnia-Letnisko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Warda</dc:creator>
  <cp:keywords/>
  <dc:description/>
  <cp:lastModifiedBy>adm</cp:lastModifiedBy>
  <cp:lastPrinted>2015-11-23T07:30:34Z</cp:lastPrinted>
  <dcterms:created xsi:type="dcterms:W3CDTF">2014-12-10T07:53:31Z</dcterms:created>
  <dcterms:modified xsi:type="dcterms:W3CDTF">2015-12-14T10:02:29Z</dcterms:modified>
  <cp:category/>
  <cp:version/>
  <cp:contentType/>
  <cp:contentStatus/>
</cp:coreProperties>
</file>