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Tab 1" sheetId="1" r:id="rId1"/>
    <sheet name="Tab 2" sheetId="2" r:id="rId2"/>
    <sheet name="Tab 3" sheetId="3" r:id="rId3"/>
    <sheet name="Tab 4" sheetId="4" r:id="rId4"/>
    <sheet name="Zał 1" sheetId="5" r:id="rId5"/>
  </sheets>
  <definedNames>
    <definedName name="_xlnm.Print_Area" localSheetId="0">'Tab 1'!$A$1:$G$118</definedName>
    <definedName name="_xlnm.Print_Area" localSheetId="1">'Tab 2'!$A$3:$G$446</definedName>
    <definedName name="_xlnm.Print_Area" localSheetId="2">'Tab 3'!$A$1:$J$100</definedName>
    <definedName name="_xlnm.Print_Area" localSheetId="3">'Tab 4'!$B$1:$F$37</definedName>
    <definedName name="_xlnm.Print_Titles" localSheetId="0">'Tab 1'!$1:$3</definedName>
    <definedName name="_xlnm.Print_Titles" localSheetId="1">'Tab 2'!$1:$3</definedName>
    <definedName name="_xlnm.Print_Titles" localSheetId="2">'Tab 3'!$1:$5</definedName>
  </definedNames>
  <calcPr fullCalcOnLoad="1"/>
</workbook>
</file>

<file path=xl/sharedStrings.xml><?xml version="1.0" encoding="utf-8"?>
<sst xmlns="http://schemas.openxmlformats.org/spreadsheetml/2006/main" count="1313" uniqueCount="398">
  <si>
    <t>Dział</t>
  </si>
  <si>
    <t>Rozdział</t>
  </si>
  <si>
    <t>§</t>
  </si>
  <si>
    <t>Ogółem</t>
  </si>
  <si>
    <t>Dotacje udzielane w 2015 r  z budżetu podmiotom należącym</t>
  </si>
  <si>
    <t>Treść</t>
  </si>
  <si>
    <t>Kwota dotacji
 /w zł/</t>
  </si>
  <si>
    <t>podmiotowej</t>
  </si>
  <si>
    <t>przedmiotowej</t>
  </si>
  <si>
    <t>celowej</t>
  </si>
  <si>
    <t>Jednostki sektora finansów publicznych</t>
  </si>
  <si>
    <t>Nazwa jednostki</t>
  </si>
  <si>
    <t>Gminna Biblioteka Publiczna w Jedlni-Letnisko</t>
  </si>
  <si>
    <t>Jednostki nie należące do sektora finansów publicznych</t>
  </si>
  <si>
    <t>Nazwa zadania</t>
  </si>
  <si>
    <t>Pozostałe zadania w zakresie kultury</t>
  </si>
  <si>
    <t>Domy i ośrodki kultury, świetlice i kluby</t>
  </si>
  <si>
    <t>Upowszechnianie kultury fizycznej i sportu</t>
  </si>
  <si>
    <t>Lp.</t>
  </si>
  <si>
    <t>Nazwa sołectwa</t>
  </si>
  <si>
    <t>Zadanie</t>
  </si>
  <si>
    <t>Koszty</t>
  </si>
  <si>
    <t>Infomacja</t>
  </si>
  <si>
    <t>Paragraf</t>
  </si>
  <si>
    <t>Klasyfikacja</t>
  </si>
  <si>
    <t>Aleksandrów</t>
  </si>
  <si>
    <t>Zakup grzejników do ogrzewania dwóch pomieszczeń (5 sztuk) oraz instalacja do grzejników</t>
  </si>
  <si>
    <t>Zakup płytek do jednego pomieszczenia (40 m²) -płytek mrozoodpornych</t>
  </si>
  <si>
    <t>Antoniówka</t>
  </si>
  <si>
    <t>Oświetlenie ulicy wewnętrznej od P. Zagożdżon w kierunku lasu zgodnie z opracowaną dokumentacją</t>
  </si>
  <si>
    <t>Zakup kosza na śmiecie</t>
  </si>
  <si>
    <t>Zakup szlaki w ilości 3 wywrotek</t>
  </si>
  <si>
    <t>Cudnów</t>
  </si>
  <si>
    <t>Utwardzenie/podbudowa drogi gminnej przy zatoce autobusowej</t>
  </si>
  <si>
    <t>Utwardzenie/podbudowa drogi gminnej przy cmentarzu</t>
  </si>
  <si>
    <t>Dawidów</t>
  </si>
  <si>
    <t>Wyrównanie i utwardzenie drogi łączącej wieś Dawidów z przejazdem kolejowym</t>
  </si>
  <si>
    <t>Groszowice</t>
  </si>
  <si>
    <t>Budowa chodnika wzdłuż Groszowic od drogi powiatowej do przejazdu kolejowego</t>
  </si>
  <si>
    <t>Gzowice</t>
  </si>
  <si>
    <t>Urządzenie siłowni zewnętrznej przy Szkole Podstawowej w Gzowicach</t>
  </si>
  <si>
    <t>Zakup stołów i ławek oraz namiotu dla potrzeb organizacji festynu</t>
  </si>
  <si>
    <t>Organizacja festynu w okresie letnim</t>
  </si>
  <si>
    <t>Gzowice-Folwark</t>
  </si>
  <si>
    <t>Gzowice-Kolonia</t>
  </si>
  <si>
    <t>Utwardzenie tłuczniem drogi gminnej (od sołtysa w kierunku gajówki )- etap III</t>
  </si>
  <si>
    <t>Jedlnia-Letnisko</t>
  </si>
  <si>
    <t>Wykonanie podbudowy na drogach gminnych w miejscowości Jedlnia-Letnisko – strona południowa (ul. Grunwaldzka, Staroogrodowa)</t>
  </si>
  <si>
    <t>Lasowice</t>
  </si>
  <si>
    <t>Wykonanie chodnika przy drodze gminnej – zakup materiałów</t>
  </si>
  <si>
    <t>Maryno</t>
  </si>
  <si>
    <t>Remont nieutwardzonych dróg gminnych w Marynie szlaką</t>
  </si>
  <si>
    <t>Myśliszewice</t>
  </si>
  <si>
    <t>Budowa oświetlenia ulicznego przy drodze gminnej Myśliszewice - Przecinka</t>
  </si>
  <si>
    <t>Natolin</t>
  </si>
  <si>
    <t>Urządzenie placu zabaw przy ZSO w Natolinie</t>
  </si>
  <si>
    <t>Piotrowice</t>
  </si>
  <si>
    <t>Uzupełnienie terenu ziemią pod urządzenie boiska sportowego w Piotrowicach</t>
  </si>
  <si>
    <t>Rajec Poduchowny</t>
  </si>
  <si>
    <t>Rajec Szlachecki</t>
  </si>
  <si>
    <t>Zakup i montaż 11 tablic informacyjnych wskazujących numery posesji zlokalizowanych w wew. Drogach w miejscowości Rajec Szlachecki</t>
  </si>
  <si>
    <t>Budowa podniesionego skrzyżowania dróg gminnych o nr 402/2 i 402 w miejscowości Rajec Szlachecki</t>
  </si>
  <si>
    <t>Projekt oświetlenia ulicznego drogi gminnej prowadzącej do pososji p. W. Wąskika w miejscowości Rajec Szlachecki</t>
  </si>
  <si>
    <t>Zakup papieru ksero dla uczniów w ZSO w Natolinie na cele dydaktyczne</t>
  </si>
  <si>
    <t>Sadków</t>
  </si>
  <si>
    <t>Modernizacja drogi gminnej (Polesie) we wsi Sadków</t>
  </si>
  <si>
    <t>Sadków Górki</t>
  </si>
  <si>
    <t>Wyrównanie i utwardzenie kruszywem gminnej drogi gruntowej</t>
  </si>
  <si>
    <t>Siczki</t>
  </si>
  <si>
    <t>Oczyśzczenie i pogłębienie rowu przy drodze gminnej w Siczkach</t>
  </si>
  <si>
    <t>Naprawa gminnych dróg gruntowych poprzez nawiezienie szlaki</t>
  </si>
  <si>
    <t>Słupica</t>
  </si>
  <si>
    <t xml:space="preserve">Remont (utwardzenie kruszywem) gruntowej drogi gminnej Słupica-Maryno tzw. „Wygon” (etap 3) </t>
  </si>
  <si>
    <t>Wrzosów</t>
  </si>
  <si>
    <t>Dokończenie owietlenia ul. Chabrowej</t>
  </si>
  <si>
    <t>Wymiana tablicy ogłoszeń na ul. Baśniowej (przy posesji nr 11)</t>
  </si>
  <si>
    <t>60016-4210</t>
  </si>
  <si>
    <t>60016-4270</t>
  </si>
  <si>
    <t>60016-4300</t>
  </si>
  <si>
    <t>60016-6050</t>
  </si>
  <si>
    <t>70005-4210</t>
  </si>
  <si>
    <t>70005-4300</t>
  </si>
  <si>
    <t>80101-4210</t>
  </si>
  <si>
    <t>80101-4300</t>
  </si>
  <si>
    <t>80101-6050</t>
  </si>
  <si>
    <t>90015-4300</t>
  </si>
  <si>
    <t>90015-6050</t>
  </si>
  <si>
    <t>90095-4210</t>
  </si>
  <si>
    <t>92601-4300</t>
  </si>
  <si>
    <t>Nazwa</t>
  </si>
  <si>
    <t>Plan</t>
  </si>
  <si>
    <t>w tym</t>
  </si>
  <si>
    <t>bieżące</t>
  </si>
  <si>
    <t>majątkowe</t>
  </si>
  <si>
    <t>Rolnictwo i łowiectwo</t>
  </si>
  <si>
    <t>Infrastruktura wodociągowa i sanitacyjna wsi</t>
  </si>
  <si>
    <t>§ 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</si>
  <si>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</si>
  <si>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§ 6290</t>
  </si>
  <si>
    <t>Środki na dofinansowanie własnych inwestycji gmin (związków gmin), powiatów (związków powiatów), samorządów województw, pozyskane z innych źródeł</t>
  </si>
  <si>
    <t>Leśnictwo</t>
  </si>
  <si>
    <t>Pozostała działalność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</si>
  <si>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</si>
  <si>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</si>
  <si>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Przetwórstwo przemysłowe</t>
  </si>
  <si>
    <t>Rozwój przedsiębiorczości</t>
  </si>
  <si>
    <t>§ 2007</t>
  </si>
  <si>
    <t>§ 2009</t>
  </si>
  <si>
    <t>Wytwarzanie i zaopatrywanie w energię elektryczną, gaz i wodę</t>
  </si>
  <si>
    <t>Dostarczanie wody</t>
  </si>
  <si>
    <t>§ 0830</t>
  </si>
  <si>
    <t>Wpływy z usług</t>
  </si>
  <si>
    <t>§ 0920</t>
  </si>
  <si>
    <t>Pozostałe odsetki</t>
  </si>
  <si>
    <t>Gospodarka mieszkaniowa</t>
  </si>
  <si>
    <t>Gospodarka gruntami i nieruchomościami</t>
  </si>
  <si>
    <t>§ 0470</t>
  </si>
  <si>
    <t>Wpływy z opłat za trwały zarząd, użytkowanie, służebności i użytkowanie wieczyste nieruchomości</t>
  </si>
  <si>
    <t>Administracja publiczna</t>
  </si>
  <si>
    <t>Urzędy wojewódzkie</t>
  </si>
  <si>
    <t>§ 2010</t>
  </si>
  <si>
    <t>Dotacje celowe otrzymane z budżetu państwa na realizację zadań bieżących z zakresu administracji rządowej oraz innych zadań zleconych gminie (związkom gmin) ustawami</t>
  </si>
  <si>
    <t>§ 2360</t>
  </si>
  <si>
    <t>Dochody jednostek samorządu terytorialnego związane z realizacją zadań z zakresu administracji rządowej oraz innych zadań zleconych ustawami</t>
  </si>
  <si>
    <t>Urzędy gmin (miast i miast na prawach powiatu)</t>
  </si>
  <si>
    <t>§ 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</si>
  <si>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</si>
  <si>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</si>
  <si>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</si>
  <si>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</si>
  <si>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</si>
  <si>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§ 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</si>
  <si>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</si>
  <si>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</si>
  <si>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</si>
  <si>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</si>
  <si>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</si>
  <si>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</si>
  <si>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</si>
  <si>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</si>
  <si>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</si>
  <si>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</si>
  <si>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</si>
  <si>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</si>
  <si>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</si>
  <si>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</si>
  <si>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</si>
  <si>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§ 0360</t>
  </si>
  <si>
    <t>Podatek od spadków i darowizn</t>
  </si>
  <si>
    <t>§ 0430</t>
  </si>
  <si>
    <t>Wpływy z opłaty targowej</t>
  </si>
  <si>
    <t>§ 0490</t>
  </si>
  <si>
    <t>Wpływy z innych lokalnych opłat pobieranych przez jednostki samorządu terytorialnego na podstawie odrębnych ustaw</t>
  </si>
  <si>
    <t>§ 0690</t>
  </si>
  <si>
    <t>Wpływy z różnych opłat</t>
  </si>
  <si>
    <t>Wpływy z innych opłat stanowiących dochody jednostek samorządu terytorialnego na podstawie ustaw</t>
  </si>
  <si>
    <t>§ 0410</t>
  </si>
  <si>
    <t>Wpływy z opłaty skarbowej</t>
  </si>
  <si>
    <t>§ 0480</t>
  </si>
  <si>
    <t>Wpływy z opłat za zezwolenia na sprzedaż napojów alkoholowych</t>
  </si>
  <si>
    <t>Udziały gmin w podatkach stanowiących dochód budżetu państwa</t>
  </si>
  <si>
    <t>§ 0010</t>
  </si>
  <si>
    <t>Podatek dochodowy od osób fizycznych</t>
  </si>
  <si>
    <t>§ 0020</t>
  </si>
  <si>
    <t>Podatek dochodowy od osób prawnych</t>
  </si>
  <si>
    <t>Różne rozliczenia</t>
  </si>
  <si>
    <t>Część oświatowa subwencji ogólnej dla jednostek samorządu terytorialnego</t>
  </si>
  <si>
    <t>§ 2920</t>
  </si>
  <si>
    <t>Subwencje ogólne z budżetu państwa</t>
  </si>
  <si>
    <t>Część wyrównawcza subwencji ogólnej dla gmin</t>
  </si>
  <si>
    <t>Oświata i wychowanie</t>
  </si>
  <si>
    <t>Szkoły podstawowe</t>
  </si>
  <si>
    <t>Oddziały przedszkolne w szkołach podstawowych</t>
  </si>
  <si>
    <t>§ 2030</t>
  </si>
  <si>
    <t>Dotacje celowe otrzymane z budżetu państwa na realizację własnych zadań bieżących gmin (związków gmin)</t>
  </si>
  <si>
    <t>Przedszkola</t>
  </si>
  <si>
    <t>Gimnazja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</si>
  <si>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</si>
  <si>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</si>
  <si>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</si>
  <si>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</si>
  <si>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</si>
  <si>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</si>
  <si>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</si>
  <si>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</si>
  <si>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</si>
  <si>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</si>
  <si>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Wpływy i wydatki związane z gromadzeniem środków z opłat i kar za korzystanie ze środowiska</t>
  </si>
  <si>
    <t>Wpływy i wydatki związane z gromadzeniem środków z opłat produktowych</t>
  </si>
  <si>
    <t>§ 0400</t>
  </si>
  <si>
    <t>Wpływy z opłaty produktowej</t>
  </si>
  <si>
    <t>§ 6050</t>
  </si>
  <si>
    <t>Wydatki inwestycyjne jednostek budżetowych</t>
  </si>
  <si>
    <t>§ 6057</t>
  </si>
  <si>
    <t>§ 6059</t>
  </si>
  <si>
    <t>Izby rolnicze</t>
  </si>
  <si>
    <t>§ 2850</t>
  </si>
  <si>
    <t>Wpłaty gmin na rzecz izb rolniczych w wysokości 2 % uzyskanych wpływów z podatku rolnego</t>
  </si>
  <si>
    <t>§ 4017</t>
  </si>
  <si>
    <t>Wynagrodzenia osobowe pracowników</t>
  </si>
  <si>
    <t>§ 4019</t>
  </si>
  <si>
    <t>§ 4117</t>
  </si>
  <si>
    <t>Składki na ubezpieczenia społeczne</t>
  </si>
  <si>
    <t>§ 4119</t>
  </si>
  <si>
    <t>§ 4127</t>
  </si>
  <si>
    <t>Składki na Fundusz Pracy</t>
  </si>
  <si>
    <t>§ 4129</t>
  </si>
  <si>
    <t>§ 4177</t>
  </si>
  <si>
    <t>Wynagrodzenia bezosobowe</t>
  </si>
  <si>
    <t>§ 4179</t>
  </si>
  <si>
    <t>§ 4217</t>
  </si>
  <si>
    <t>Zakup materiałów i wyposażenia</t>
  </si>
  <si>
    <t>§ 4219</t>
  </si>
  <si>
    <t>§ 4227</t>
  </si>
  <si>
    <t>Zakup środków żywności</t>
  </si>
  <si>
    <t>§ 4229</t>
  </si>
  <si>
    <t>§ 4307</t>
  </si>
  <si>
    <t>Zakup usług pozostałych</t>
  </si>
  <si>
    <t>§ 4309</t>
  </si>
  <si>
    <t>§ 3020</t>
  </si>
  <si>
    <t>Wydatki osobowe niezaliczone do wynagrodzeń</t>
  </si>
  <si>
    <t>§ 4010</t>
  </si>
  <si>
    <t>§ 4110</t>
  </si>
  <si>
    <t>§ 4120</t>
  </si>
  <si>
    <t>§ 4140</t>
  </si>
  <si>
    <t>Wpłaty na Państwowy Fundusz Rehabilitacji Osób Niepełnosprawnych</t>
  </si>
  <si>
    <t>§ 4170</t>
  </si>
  <si>
    <t>§ 4210</t>
  </si>
  <si>
    <t>§ 4260</t>
  </si>
  <si>
    <t>Zakup energii</t>
  </si>
  <si>
    <t>§ 4270</t>
  </si>
  <si>
    <t>Zakup usług remontowych</t>
  </si>
  <si>
    <t>§ 4300</t>
  </si>
  <si>
    <t>§ 4370</t>
  </si>
  <si>
    <t>Opłaty z tytułu zakupu usług telekomunikacyjnych świadczonych w stacjonarnej publicznej sieci telefonicznej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</si>
  <si>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</si>
  <si>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</si>
  <si>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</si>
  <si>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</si>
  <si>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</si>
  <si>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</si>
  <si>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</si>
  <si>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</si>
  <si>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4610</t>
  </si>
  <si>
    <t>Koszty postępowania sądowego i prokuratorskiego</t>
  </si>
  <si>
    <t>Transport i łączność</t>
  </si>
  <si>
    <t>Lokalny transport zbiorowy</t>
  </si>
  <si>
    <t>Drogi publiczne krajowe</t>
  </si>
  <si>
    <t>Drogi publiczne gminne</t>
  </si>
  <si>
    <t>§ 4390</t>
  </si>
  <si>
    <t>Zakup usług obejmujących wykonanie ekspertyz, analiz i opinii</t>
  </si>
  <si>
    <t>Działalność usługowa</t>
  </si>
  <si>
    <t>Plany zagospodarowania przestrzennego</t>
  </si>
  <si>
    <t>§ 4040</t>
  </si>
  <si>
    <t>Dodatkowe wynagrodzenie roczne</t>
  </si>
  <si>
    <t>Rady gmin (miast i miast na prawach powiatu)</t>
  </si>
  <si>
    <t>§ 3030</t>
  </si>
  <si>
    <t>Różne wydatki na rzecz osób fizycznych</t>
  </si>
  <si>
    <t>§ 4360</t>
  </si>
  <si>
    <t>Opłaty z tytułu zakupu usług telekomunikacyjnych świadczonych w ruchomej publicznej sieci telefonicznej</t>
  </si>
  <si>
    <t>§ 4700</t>
  </si>
  <si>
    <t>Szkolenia pracowników niebędących członkami korpusu służby cywilnej</t>
  </si>
  <si>
    <t>§ 4100</t>
  </si>
  <si>
    <t>Wynagrodzenia agencyjno-prowizyjne</t>
  </si>
  <si>
    <t>§ 4280</t>
  </si>
  <si>
    <t>Zakup usług zdrowotnych</t>
  </si>
  <si>
    <t>§ 4350</t>
  </si>
  <si>
    <t>Zakup usług dostępu do sieci Internet</t>
  </si>
  <si>
    <t>§ 4580</t>
  </si>
  <si>
    <t>§ 4590</t>
  </si>
  <si>
    <t>Kary i odszkodowania wypłacane na rzecz osób fizycznych</t>
  </si>
  <si>
    <t>Promocja jednostek samorządu terytorialnego</t>
  </si>
  <si>
    <t>Bezpieczeństwo publiczne i ochrona przeciwpożarowa</t>
  </si>
  <si>
    <t>Ochotnicze straże pożarne</t>
  </si>
  <si>
    <t>§ 6060</t>
  </si>
  <si>
    <t>Wydatki na zakupy inwestycyjne jednostek budżetowych</t>
  </si>
  <si>
    <t>Obrona cywilna</t>
  </si>
  <si>
    <t>Obsługa długu publicznego</t>
  </si>
  <si>
    <t>Obsługa papierów wartościowych, kredytów i pożyczek jednostek samorządu terytorialnego</t>
  </si>
  <si>
    <t>§ 8010</t>
  </si>
  <si>
    <t>Rozliczenia z bankami związane z obsługą długu publicznego</t>
  </si>
  <si>
    <t>§ 8110</t>
  </si>
  <si>
    <t>Odsetki od samorządowych papierów wartościowych lub zaciągniętych przez jednostkę samorządu terytorialnego kredytów i pożyczek</t>
  </si>
  <si>
    <t>Różne rozliczenia finansowe</t>
  </si>
  <si>
    <t>Rezerwy ogólne i celowe</t>
  </si>
  <si>
    <t>§ 4810</t>
  </si>
  <si>
    <t>Rezerwy</t>
  </si>
  <si>
    <t>§ 6800</t>
  </si>
  <si>
    <t>Rezerwy na inwestycje i zakupy inwestycyjne</t>
  </si>
  <si>
    <t>§ 4240</t>
  </si>
  <si>
    <t>Zakup pomocy naukowych, dydaktycznych i książek</t>
  </si>
  <si>
    <t>§ 4220</t>
  </si>
  <si>
    <t>Dowożenie uczniów do szkół</t>
  </si>
  <si>
    <t>Dokształcanie i doskonalenie nauczycieli</t>
  </si>
  <si>
    <t>§ 4247</t>
  </si>
  <si>
    <t>§ 4249</t>
  </si>
  <si>
    <t>Ochrona zdrowia</t>
  </si>
  <si>
    <t>Zwalczanie narkomanii</t>
  </si>
  <si>
    <t>Przeciwdziałanie alkoholizmowi</t>
  </si>
  <si>
    <t>§ 4330</t>
  </si>
  <si>
    <t>Zakup usług przez jednostki samorządu terytorialnego od innych jednostek samorządu terytorialnego</t>
  </si>
  <si>
    <t>Rodziny zastępcze</t>
  </si>
  <si>
    <t>Zadania w zakresie przeciwdziałania przemocy w rodzinie</t>
  </si>
  <si>
    <t>Wspieranie rodziny</t>
  </si>
  <si>
    <t>§ 2910</t>
  </si>
  <si>
    <t>Zwrot dotacji oraz płatności, w tym wykorzystanych niezgodnie z przeznaczeniem lub wykorzystanych z naruszeniem procedur, o których mowa w art. 184 ustawy, pobranych nienależnie lub w nadmiernej wysokości</t>
  </si>
  <si>
    <t>§ 3110</t>
  </si>
  <si>
    <t>Świadczenia społeczne</t>
  </si>
  <si>
    <t>§ 4560</t>
  </si>
  <si>
    <t>Odsetki od dotacji oraz płatności: wykorzystanych niezgodnie z przeznaczeniem lub wykorzystanych z naruszeniem procedur, o których mowa w art. 184 ustawy, pobranych nienależnie lub w nadmiernej wysokości</t>
  </si>
  <si>
    <t>§ 4130</t>
  </si>
  <si>
    <t>Składki na ubezpieczenie zdrowotne</t>
  </si>
  <si>
    <t>Dodatki mieszkaniowe</t>
  </si>
  <si>
    <t>§ 4480</t>
  </si>
  <si>
    <t>Edukacyjna opieka wychowawcza</t>
  </si>
  <si>
    <t>Pomoc materialna dla uczniów</t>
  </si>
  <si>
    <t>§ 3240</t>
  </si>
  <si>
    <t>Stypendia dla uczniów</t>
  </si>
  <si>
    <t>Gospodarka odpadami</t>
  </si>
  <si>
    <t>Oświetlenie ulic, placów i dróg</t>
  </si>
  <si>
    <t>Kultura i ochrona dziedzictwa narodowego</t>
  </si>
  <si>
    <t>§ 2820</t>
  </si>
  <si>
    <t>Dotacja celowa z budżetu na finansowanie lub dofinansowanie zadań zleconych do realizacji stowarzyszeniom</t>
  </si>
  <si>
    <t>Biblioteki</t>
  </si>
  <si>
    <t>§ 2480</t>
  </si>
  <si>
    <t>Dotacja podmiotowa z budżetu dla samorządowej instytucji kultury</t>
  </si>
  <si>
    <t>Kultura fizyczna</t>
  </si>
  <si>
    <t>Obiekty sportowe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</si>
  <si>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</si>
  <si>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</si>
  <si>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</si>
  <si>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</si>
  <si>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</si>
  <si>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</si>
  <si>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</si>
  <si>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</si>
  <si>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</si>
  <si>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</si>
  <si>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</si>
  <si>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</si>
  <si>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</si>
  <si>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</si>
  <si>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V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</si>
  <si>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</si>
  <si>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</si>
  <si>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</si>
  <si>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</si>
  <si>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</si>
  <si>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</si>
  <si>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</si>
  <si>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</si>
  <si>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</si>
  <si>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sieci kanalizacyjnej w Jedlni-Letnisko- Etap VI i pompownia PA w Gminie Jedlnia- Letnisko</t>
  </si>
  <si>
    <t>Budowa kanalizacji sanitarnej w Jedlni-Letnisko Etap VII</t>
  </si>
  <si>
    <t>Budowa kanalizacji w Jedlni-Letnisko Enklawa B</t>
  </si>
  <si>
    <t>Opracowanie projektów kanalizacji sanitarnej dla miejscowości: Rajec Poduchowny</t>
  </si>
  <si>
    <t>Opracowanie projektów kanalizacji sanitarnej dla miejscowości: Myśliszewice</t>
  </si>
  <si>
    <t>Rozbudowa sieci wodociągu w Groszowicach i Jedlni-Letnisko</t>
  </si>
  <si>
    <t>Projekt i budowa studni głębinowej na Stacji Uzdatniania Wody</t>
  </si>
  <si>
    <t>40002</t>
  </si>
  <si>
    <t>Projekt i budowa chodników przy drodze krajowej nr 12</t>
  </si>
  <si>
    <t>60011</t>
  </si>
  <si>
    <t>Przebudowa układu komunikacyjnego w obrębie Placu Wolności w Jedlni- Letnisko</t>
  </si>
  <si>
    <t>fundusz sołecki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</si>
  <si>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</si>
  <si>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</si>
  <si>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</si>
  <si>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</si>
  <si>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</si>
  <si>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</si>
  <si>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</si>
  <si>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</si>
  <si>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</si>
  <si>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</si>
  <si>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Zakup samochodu do obsługi sieci wodno-kanalizacyjnej na terenie gminy</t>
  </si>
  <si>
    <t>90001</t>
  </si>
  <si>
    <t>6060</t>
  </si>
  <si>
    <t>Adaptacja budynku gminnego na ośrodek zdrowia w Groszowicach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</si>
  <si>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</si>
  <si>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</si>
  <si>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</si>
  <si>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</si>
  <si>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</si>
  <si>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Projekt oczyszczenia zalewu</t>
  </si>
  <si>
    <t>Plan wydatków gminy Jedlnia-Letnisko na rok 2015</t>
  </si>
  <si>
    <t>Plan dochodów gminy Jedlnia-Letnisko na rok 2015</t>
  </si>
  <si>
    <t>i nie należącym do sektora finansów publicznych</t>
  </si>
  <si>
    <t>Plan wydatków z funduszu sołeckiego na 2015 rok</t>
  </si>
  <si>
    <t>Wykonanie chodnika przy drodze gminnej w Rajcu Poduchownym – etap III</t>
  </si>
  <si>
    <t>Zakup zestawów komputerowych w ramach projektu przeciwdziałanie wykluczeniu cyfrowemu w Gminie Jedlnia Letnisko</t>
  </si>
  <si>
    <t>75095</t>
  </si>
  <si>
    <t>Projekt zagospodarowania terenu targowiska w Jedlni-Letnisko</t>
  </si>
  <si>
    <t>90095</t>
  </si>
  <si>
    <t>90002</t>
  </si>
  <si>
    <t>Budowa Selektywnego Punktu Zbiórki Odpadów</t>
  </si>
  <si>
    <t>Projekt Kanalizacji sanitarnej w miejscowości sadków dz.331</t>
  </si>
  <si>
    <t xml:space="preserve">Modernizacja, projekty i budowa dróg gminnych w m. Jedlnia-Letnisko ul. Leśna, Staroradomska, Wojciechowskiego Słupicka (łącznik), w m. Wrzosów ul. Akacjowa, Pallotyńska, w m. Cudnów </t>
  </si>
  <si>
    <t>Projekt i budowa oświetlenia w m. Jedlnia-Letnisko ul. Słupicka, Ciemna, Brzozowa, Sienkiewicza, Wojciechowskiego, Plac Wolności, Lelewela, Traugutta w m. Cudnów, Groszowice-Choiny, w m. Siczki- ul. Tulipanowa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</si>
</sst>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Arial CE"/>
      <family val="0"/>
    </font>
    <font>
      <sz val="10"/>
      <color indexed="8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10" fillId="0" borderId="0" xfId="55" applyFont="1" applyBorder="1" applyAlignment="1">
      <alignment horizontal="right" vertical="top"/>
      <protection/>
    </xf>
    <xf numFmtId="0" fontId="10" fillId="0" borderId="0" xfId="55" applyFont="1" applyBorder="1" applyAlignment="1">
      <alignment vertical="top"/>
      <protection/>
    </xf>
    <xf numFmtId="0" fontId="10" fillId="0" borderId="0" xfId="55" applyFont="1" applyAlignment="1">
      <alignment horizontal="right" vertical="top"/>
      <protection/>
    </xf>
    <xf numFmtId="0" fontId="3" fillId="0" borderId="0" xfId="55" applyFont="1" applyBorder="1" applyAlignment="1">
      <alignment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top" wrapText="1"/>
      <protection/>
    </xf>
    <xf numFmtId="0" fontId="12" fillId="0" borderId="10" xfId="55" applyFont="1" applyBorder="1" applyAlignment="1">
      <alignment horizontal="center" vertical="top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vertical="top" wrapText="1"/>
      <protection/>
    </xf>
    <xf numFmtId="0" fontId="12" fillId="0" borderId="10" xfId="55" applyFont="1" applyBorder="1" applyAlignment="1">
      <alignment vertical="top" wrapText="1"/>
      <protection/>
    </xf>
    <xf numFmtId="3" fontId="12" fillId="0" borderId="10" xfId="55" applyNumberFormat="1" applyFont="1" applyBorder="1" applyAlignment="1">
      <alignment horizontal="right" vertical="top" wrapText="1" indent="1"/>
      <protection/>
    </xf>
    <xf numFmtId="0" fontId="12" fillId="0" borderId="10" xfId="55" applyFont="1" applyBorder="1" applyAlignment="1">
      <alignment horizontal="right" vertical="top" wrapText="1" indent="1"/>
      <protection/>
    </xf>
    <xf numFmtId="0" fontId="12" fillId="0" borderId="11" xfId="55" applyFont="1" applyBorder="1" applyAlignment="1">
      <alignment horizontal="right" vertical="top" wrapText="1" indent="1"/>
      <protection/>
    </xf>
    <xf numFmtId="3" fontId="12" fillId="0" borderId="11" xfId="55" applyNumberFormat="1" applyFont="1" applyBorder="1" applyAlignment="1">
      <alignment horizontal="right" vertical="top" wrapText="1" indent="1"/>
      <protection/>
    </xf>
    <xf numFmtId="0" fontId="11" fillId="33" borderId="13" xfId="55" applyFont="1" applyFill="1" applyBorder="1" applyAlignment="1">
      <alignment vertical="top" wrapText="1"/>
      <protection/>
    </xf>
    <xf numFmtId="3" fontId="11" fillId="33" borderId="13" xfId="55" applyNumberFormat="1" applyFont="1" applyFill="1" applyBorder="1" applyAlignment="1">
      <alignment horizontal="right" vertical="top" wrapText="1" indent="1"/>
      <protection/>
    </xf>
    <xf numFmtId="3" fontId="11" fillId="33" borderId="14" xfId="55" applyNumberFormat="1" applyFont="1" applyFill="1" applyBorder="1" applyAlignment="1">
      <alignment horizontal="right" vertical="top" wrapText="1" indent="1"/>
      <protection/>
    </xf>
    <xf numFmtId="0" fontId="7" fillId="0" borderId="0" xfId="54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4" fontId="14" fillId="0" borderId="10" xfId="54" applyNumberFormat="1" applyFont="1" applyBorder="1" applyAlignment="1">
      <alignment vertical="center" wrapText="1"/>
      <protection/>
    </xf>
    <xf numFmtId="4" fontId="7" fillId="0" borderId="10" xfId="54" applyNumberFormat="1" applyBorder="1" applyAlignment="1">
      <alignment horizontal="right" vertical="center"/>
      <protection/>
    </xf>
    <xf numFmtId="0" fontId="7" fillId="0" borderId="10" xfId="54" applyBorder="1" applyAlignment="1">
      <alignment vertical="center"/>
      <protection/>
    </xf>
    <xf numFmtId="4" fontId="7" fillId="0" borderId="0" xfId="54" applyNumberFormat="1">
      <alignment/>
      <protection/>
    </xf>
    <xf numFmtId="4" fontId="15" fillId="0" borderId="15" xfId="54" applyNumberFormat="1" applyFont="1" applyBorder="1" applyAlignment="1">
      <alignment vertical="center" wrapText="1"/>
      <protection/>
    </xf>
    <xf numFmtId="0" fontId="7" fillId="0" borderId="15" xfId="54" applyBorder="1">
      <alignment/>
      <protection/>
    </xf>
    <xf numFmtId="49" fontId="7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2" fillId="0" borderId="0" xfId="53">
      <alignment/>
      <protection/>
    </xf>
    <xf numFmtId="4" fontId="2" fillId="0" borderId="10" xfId="53" applyNumberFormat="1" applyBorder="1" applyAlignment="1">
      <alignment horizontal="center" vertical="center"/>
      <protection/>
    </xf>
    <xf numFmtId="164" fontId="17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horizontal="left" vertical="center" wrapText="1"/>
      <protection/>
    </xf>
    <xf numFmtId="4" fontId="17" fillId="0" borderId="10" xfId="53" applyNumberFormat="1" applyFont="1" applyBorder="1" applyAlignment="1">
      <alignment vertical="center"/>
      <protection/>
    </xf>
    <xf numFmtId="164" fontId="23" fillId="0" borderId="10" xfId="53" applyNumberFormat="1" applyFont="1" applyBorder="1" applyAlignment="1">
      <alignment vertical="center"/>
      <protection/>
    </xf>
    <xf numFmtId="165" fontId="18" fillId="0" borderId="10" xfId="53" applyNumberFormat="1" applyFont="1" applyBorder="1" applyAlignment="1">
      <alignment vertical="center"/>
      <protection/>
    </xf>
    <xf numFmtId="4" fontId="19" fillId="0" borderId="10" xfId="53" applyNumberFormat="1" applyFont="1" applyBorder="1" applyAlignment="1">
      <alignment vertical="center"/>
      <protection/>
    </xf>
    <xf numFmtId="164" fontId="20" fillId="0" borderId="10" xfId="53" applyNumberFormat="1" applyFont="1" applyBorder="1" applyAlignment="1">
      <alignment vertical="center"/>
      <protection/>
    </xf>
    <xf numFmtId="165" fontId="20" fillId="0" borderId="10" xfId="53" applyNumberFormat="1" applyFont="1" applyBorder="1" applyAlignment="1">
      <alignment vertical="center"/>
      <protection/>
    </xf>
    <xf numFmtId="0" fontId="2" fillId="0" borderId="10" xfId="53" applyBorder="1" applyAlignment="1">
      <alignment vertical="center"/>
      <protection/>
    </xf>
    <xf numFmtId="4" fontId="2" fillId="0" borderId="10" xfId="53" applyNumberForma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0" fontId="2" fillId="0" borderId="0" xfId="53" applyAlignment="1">
      <alignment vertical="center"/>
      <protection/>
    </xf>
    <xf numFmtId="0" fontId="7" fillId="0" borderId="0" xfId="56">
      <alignment/>
      <protection/>
    </xf>
    <xf numFmtId="0" fontId="3" fillId="0" borderId="13" xfId="56" applyFont="1" applyBorder="1" applyAlignment="1">
      <alignment horizontal="center" vertical="center" textRotation="90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4" fillId="0" borderId="16" xfId="56" applyFont="1" applyBorder="1" applyAlignment="1">
      <alignment horizontal="center" shrinkToFit="1"/>
      <protection/>
    </xf>
    <xf numFmtId="0" fontId="4" fillId="0" borderId="17" xfId="56" applyFont="1" applyBorder="1" applyAlignment="1">
      <alignment horizontal="center" shrinkToFit="1"/>
      <protection/>
    </xf>
    <xf numFmtId="0" fontId="4" fillId="0" borderId="18" xfId="56" applyFont="1" applyBorder="1" applyAlignment="1">
      <alignment horizontal="center" shrinkToFit="1"/>
      <protection/>
    </xf>
    <xf numFmtId="3" fontId="4" fillId="0" borderId="17" xfId="56" applyNumberFormat="1" applyFont="1" applyBorder="1" applyAlignment="1">
      <alignment horizontal="center" shrinkToFit="1"/>
      <protection/>
    </xf>
    <xf numFmtId="0" fontId="7" fillId="0" borderId="19" xfId="56" applyFont="1" applyBorder="1" applyAlignment="1">
      <alignment horizontal="center"/>
      <protection/>
    </xf>
    <xf numFmtId="0" fontId="5" fillId="33" borderId="20" xfId="56" applyFont="1" applyFill="1" applyBorder="1" applyAlignment="1">
      <alignment horizontal="center"/>
      <protection/>
    </xf>
    <xf numFmtId="3" fontId="5" fillId="33" borderId="10" xfId="56" applyNumberFormat="1" applyFont="1" applyFill="1" applyBorder="1" applyAlignment="1">
      <alignment horizontal="right"/>
      <protection/>
    </xf>
    <xf numFmtId="0" fontId="7" fillId="33" borderId="21" xfId="56" applyFill="1" applyBorder="1">
      <alignment/>
      <protection/>
    </xf>
    <xf numFmtId="0" fontId="3" fillId="0" borderId="22" xfId="56" applyFont="1" applyBorder="1" applyAlignment="1">
      <alignment horizontal="center"/>
      <protection/>
    </xf>
    <xf numFmtId="3" fontId="3" fillId="0" borderId="23" xfId="56" applyNumberFormat="1" applyFont="1" applyBorder="1" applyAlignment="1">
      <alignment horizontal="right"/>
      <protection/>
    </xf>
    <xf numFmtId="44" fontId="7" fillId="0" borderId="0" xfId="56" applyNumberFormat="1">
      <alignment/>
      <protection/>
    </xf>
    <xf numFmtId="3" fontId="7" fillId="0" borderId="0" xfId="56" applyNumberFormat="1">
      <alignment/>
      <protection/>
    </xf>
    <xf numFmtId="0" fontId="3" fillId="0" borderId="24" xfId="56" applyFont="1" applyBorder="1" applyAlignment="1">
      <alignment horizontal="center"/>
      <protection/>
    </xf>
    <xf numFmtId="3" fontId="3" fillId="0" borderId="25" xfId="56" applyNumberFormat="1" applyFont="1" applyBorder="1" applyAlignment="1">
      <alignment horizontal="right"/>
      <protection/>
    </xf>
    <xf numFmtId="49" fontId="3" fillId="0" borderId="26" xfId="56" applyNumberFormat="1" applyFont="1" applyBorder="1" applyAlignment="1">
      <alignment vertical="center"/>
      <protection/>
    </xf>
    <xf numFmtId="0" fontId="7" fillId="33" borderId="11" xfId="56" applyFill="1" applyBorder="1">
      <alignment/>
      <protection/>
    </xf>
    <xf numFmtId="49" fontId="3" fillId="0" borderId="27" xfId="56" applyNumberFormat="1" applyFont="1" applyBorder="1" applyAlignment="1">
      <alignment horizontal="center" vertical="center"/>
      <protection/>
    </xf>
    <xf numFmtId="3" fontId="3" fillId="0" borderId="28" xfId="56" applyNumberFormat="1" applyFont="1" applyBorder="1" applyAlignment="1">
      <alignment horizontal="right"/>
      <protection/>
    </xf>
    <xf numFmtId="44" fontId="7" fillId="0" borderId="29" xfId="56" applyNumberFormat="1" applyBorder="1">
      <alignment/>
      <protection/>
    </xf>
    <xf numFmtId="0" fontId="3" fillId="0" borderId="30" xfId="56" applyFont="1" applyBorder="1" applyAlignment="1">
      <alignment horizontal="center"/>
      <protection/>
    </xf>
    <xf numFmtId="49" fontId="7" fillId="0" borderId="29" xfId="56" applyNumberFormat="1" applyBorder="1">
      <alignment/>
      <protection/>
    </xf>
    <xf numFmtId="49" fontId="3" fillId="0" borderId="15" xfId="56" applyNumberFormat="1" applyFont="1" applyBorder="1" applyAlignment="1">
      <alignment horizontal="center" vertical="center"/>
      <protection/>
    </xf>
    <xf numFmtId="49" fontId="7" fillId="0" borderId="29" xfId="56" applyNumberFormat="1" applyFont="1" applyBorder="1">
      <alignment/>
      <protection/>
    </xf>
    <xf numFmtId="49" fontId="3" fillId="0" borderId="15" xfId="56" applyNumberFormat="1" applyFont="1" applyBorder="1" applyAlignment="1">
      <alignment vertical="center"/>
      <protection/>
    </xf>
    <xf numFmtId="0" fontId="7" fillId="0" borderId="29" xfId="56" applyBorder="1">
      <alignment/>
      <protection/>
    </xf>
    <xf numFmtId="0" fontId="3" fillId="0" borderId="31" xfId="56" applyFont="1" applyBorder="1" applyAlignment="1">
      <alignment horizontal="center"/>
      <protection/>
    </xf>
    <xf numFmtId="3" fontId="3" fillId="0" borderId="32" xfId="56" applyNumberFormat="1" applyFont="1" applyBorder="1" applyAlignment="1">
      <alignment horizontal="right"/>
      <protection/>
    </xf>
    <xf numFmtId="0" fontId="3" fillId="0" borderId="26" xfId="56" applyFont="1" applyBorder="1" applyAlignment="1">
      <alignment horizontal="center"/>
      <protection/>
    </xf>
    <xf numFmtId="0" fontId="7" fillId="33" borderId="21" xfId="56" applyFont="1" applyFill="1" applyBorder="1">
      <alignment/>
      <protection/>
    </xf>
    <xf numFmtId="0" fontId="3" fillId="0" borderId="26" xfId="56" applyFont="1" applyBorder="1" applyAlignment="1">
      <alignment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5" fillId="33" borderId="33" xfId="56" applyFont="1" applyFill="1" applyBorder="1" applyAlignment="1">
      <alignment horizontal="center"/>
      <protection/>
    </xf>
    <xf numFmtId="166" fontId="5" fillId="33" borderId="34" xfId="45" applyNumberFormat="1" applyFont="1" applyFill="1" applyBorder="1" applyAlignment="1">
      <alignment horizontal="right"/>
    </xf>
    <xf numFmtId="4" fontId="3" fillId="0" borderId="23" xfId="56" applyNumberFormat="1" applyFont="1" applyBorder="1" applyAlignment="1">
      <alignment horizontal="right"/>
      <protection/>
    </xf>
    <xf numFmtId="4" fontId="3" fillId="0" borderId="25" xfId="45" applyNumberFormat="1" applyFont="1" applyBorder="1" applyAlignment="1">
      <alignment horizontal="right"/>
    </xf>
    <xf numFmtId="0" fontId="3" fillId="0" borderId="35" xfId="56" applyFont="1" applyBorder="1" applyAlignment="1">
      <alignment horizontal="center"/>
      <protection/>
    </xf>
    <xf numFmtId="4" fontId="3" fillId="0" borderId="36" xfId="56" applyNumberFormat="1" applyFont="1" applyBorder="1" applyAlignment="1">
      <alignment horizontal="right"/>
      <protection/>
    </xf>
    <xf numFmtId="0" fontId="3" fillId="0" borderId="0" xfId="56" applyFont="1" applyBorder="1" applyAlignment="1">
      <alignment vertical="center" wrapText="1"/>
      <protection/>
    </xf>
    <xf numFmtId="4" fontId="7" fillId="0" borderId="0" xfId="56" applyNumberFormat="1">
      <alignment/>
      <protection/>
    </xf>
    <xf numFmtId="4" fontId="13" fillId="0" borderId="0" xfId="56" applyNumberFormat="1" applyFont="1">
      <alignment/>
      <protection/>
    </xf>
    <xf numFmtId="0" fontId="7" fillId="0" borderId="0" xfId="56" applyBorder="1">
      <alignment/>
      <protection/>
    </xf>
    <xf numFmtId="0" fontId="19" fillId="0" borderId="10" xfId="53" applyFont="1" applyBorder="1" applyAlignment="1">
      <alignment horizontal="left" vertical="center" wrapText="1"/>
      <protection/>
    </xf>
    <xf numFmtId="0" fontId="2" fillId="0" borderId="10" xfId="53" applyBorder="1" applyAlignment="1">
      <alignment horizontal="left" vertical="center" wrapText="1"/>
      <protection/>
    </xf>
    <xf numFmtId="165" fontId="17" fillId="0" borderId="10" xfId="53" applyNumberFormat="1" applyFont="1" applyBorder="1" applyAlignment="1">
      <alignment horizontal="left" vertical="center" wrapText="1"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164" fontId="24" fillId="0" borderId="10" xfId="53" applyNumberFormat="1" applyFont="1" applyBorder="1" applyAlignment="1">
      <alignment horizontal="center" vertical="center" textRotation="45"/>
      <protection/>
    </xf>
    <xf numFmtId="0" fontId="2" fillId="0" borderId="10" xfId="53" applyBorder="1" applyAlignment="1">
      <alignment horizontal="center" vertical="center"/>
      <protection/>
    </xf>
    <xf numFmtId="4" fontId="2" fillId="0" borderId="10" xfId="53" applyNumberFormat="1" applyBorder="1" applyAlignment="1">
      <alignment horizontal="center" vertical="center" wrapText="1"/>
      <protection/>
    </xf>
    <xf numFmtId="4" fontId="2" fillId="0" borderId="10" xfId="53" applyNumberFormat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 wrapText="1"/>
      <protection/>
    </xf>
    <xf numFmtId="0" fontId="5" fillId="0" borderId="40" xfId="56" applyFont="1" applyBorder="1" applyAlignment="1">
      <alignment horizontal="center" vertical="center" wrapText="1"/>
      <protection/>
    </xf>
    <xf numFmtId="0" fontId="5" fillId="0" borderId="41" xfId="56" applyFont="1" applyBorder="1" applyAlignment="1">
      <alignment horizontal="center" vertical="center" wrapText="1"/>
      <protection/>
    </xf>
    <xf numFmtId="0" fontId="5" fillId="0" borderId="29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42" xfId="56" applyFont="1" applyBorder="1" applyAlignment="1">
      <alignment horizontal="center" vertical="center" wrapText="1"/>
      <protection/>
    </xf>
    <xf numFmtId="0" fontId="5" fillId="0" borderId="43" xfId="56" applyFont="1" applyBorder="1" applyAlignment="1">
      <alignment horizontal="center" vertical="center" wrapText="1"/>
      <protection/>
    </xf>
    <xf numFmtId="0" fontId="5" fillId="0" borderId="44" xfId="56" applyFont="1" applyBorder="1" applyAlignment="1">
      <alignment horizontal="center" vertical="center" wrapText="1"/>
      <protection/>
    </xf>
    <xf numFmtId="0" fontId="5" fillId="0" borderId="45" xfId="56" applyFont="1" applyBorder="1" applyAlignment="1">
      <alignment horizontal="center" vertical="center" wrapText="1"/>
      <protection/>
    </xf>
    <xf numFmtId="0" fontId="7" fillId="0" borderId="46" xfId="56" applyFill="1" applyBorder="1" applyAlignment="1">
      <alignment horizontal="center"/>
      <protection/>
    </xf>
    <xf numFmtId="0" fontId="7" fillId="0" borderId="47" xfId="56" applyFill="1" applyBorder="1" applyAlignment="1">
      <alignment horizontal="center"/>
      <protection/>
    </xf>
    <xf numFmtId="0" fontId="7" fillId="0" borderId="48" xfId="56" applyFill="1" applyBorder="1" applyAlignment="1">
      <alignment horizontal="center"/>
      <protection/>
    </xf>
    <xf numFmtId="0" fontId="3" fillId="0" borderId="49" xfId="56" applyFont="1" applyBorder="1" applyAlignment="1">
      <alignment horizontal="center" vertical="center"/>
      <protection/>
    </xf>
    <xf numFmtId="0" fontId="3" fillId="0" borderId="50" xfId="56" applyFont="1" applyBorder="1" applyAlignment="1">
      <alignment horizontal="center" vertical="center"/>
      <protection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Fill="1" applyBorder="1" applyAlignment="1">
      <alignment horizontal="center" vertical="center" wrapText="1"/>
      <protection/>
    </xf>
    <xf numFmtId="0" fontId="3" fillId="0" borderId="53" xfId="56" applyFont="1" applyFill="1" applyBorder="1" applyAlignment="1">
      <alignment horizontal="center" vertical="center" wrapText="1"/>
      <protection/>
    </xf>
    <xf numFmtId="0" fontId="3" fillId="0" borderId="54" xfId="56" applyFont="1" applyFill="1" applyBorder="1" applyAlignment="1">
      <alignment horizontal="center" vertical="center" wrapText="1"/>
      <protection/>
    </xf>
    <xf numFmtId="0" fontId="3" fillId="0" borderId="55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42" xfId="56" applyFont="1" applyFill="1" applyBorder="1" applyAlignment="1">
      <alignment horizontal="center" vertical="center" wrapText="1"/>
      <protection/>
    </xf>
    <xf numFmtId="0" fontId="3" fillId="0" borderId="38" xfId="56" applyFont="1" applyFill="1" applyBorder="1" applyAlignment="1">
      <alignment horizontal="center" vertical="center" wrapText="1"/>
      <protection/>
    </xf>
    <xf numFmtId="0" fontId="3" fillId="0" borderId="56" xfId="56" applyFont="1" applyFill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164" fontId="3" fillId="0" borderId="26" xfId="56" applyNumberFormat="1" applyFont="1" applyBorder="1" applyAlignment="1">
      <alignment horizontal="center" vertical="center" wrapText="1"/>
      <protection/>
    </xf>
    <xf numFmtId="164" fontId="3" fillId="0" borderId="27" xfId="56" applyNumberFormat="1" applyFont="1" applyBorder="1" applyAlignment="1">
      <alignment horizontal="center" vertical="center" wrapText="1"/>
      <protection/>
    </xf>
    <xf numFmtId="164" fontId="3" fillId="0" borderId="15" xfId="56" applyNumberFormat="1" applyFont="1" applyBorder="1" applyAlignment="1">
      <alignment horizontal="center" vertical="center" wrapText="1"/>
      <protection/>
    </xf>
    <xf numFmtId="49" fontId="3" fillId="0" borderId="26" xfId="56" applyNumberFormat="1" applyFont="1" applyBorder="1" applyAlignment="1">
      <alignment horizontal="center" vertical="center"/>
      <protection/>
    </xf>
    <xf numFmtId="49" fontId="3" fillId="0" borderId="27" xfId="56" applyNumberFormat="1" applyFont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horizontal="center" vertical="center"/>
      <protection/>
    </xf>
    <xf numFmtId="0" fontId="21" fillId="0" borderId="57" xfId="56" applyFont="1" applyBorder="1" applyAlignment="1">
      <alignment horizontal="center" vertical="center" wrapText="1" shrinkToFit="1"/>
      <protection/>
    </xf>
    <xf numFmtId="0" fontId="21" fillId="0" borderId="58" xfId="56" applyFont="1" applyBorder="1" applyAlignment="1">
      <alignment horizontal="center" vertical="center" wrapText="1" shrinkToFi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3" fillId="0" borderId="55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45" xfId="56" applyFont="1" applyBorder="1" applyAlignment="1">
      <alignment horizontal="center" vertical="center" wrapText="1"/>
      <protection/>
    </xf>
    <xf numFmtId="49" fontId="3" fillId="0" borderId="60" xfId="56" applyNumberFormat="1" applyFont="1" applyBorder="1" applyAlignment="1">
      <alignment horizontal="center" vertical="center"/>
      <protection/>
    </xf>
    <xf numFmtId="0" fontId="21" fillId="0" borderId="46" xfId="56" applyFont="1" applyBorder="1" applyAlignment="1">
      <alignment horizontal="center" vertical="center" wrapText="1" shrinkToFit="1"/>
      <protection/>
    </xf>
    <xf numFmtId="0" fontId="21" fillId="0" borderId="61" xfId="56" applyFont="1" applyBorder="1" applyAlignment="1">
      <alignment horizontal="center" vertical="center" wrapText="1" shrinkToFi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49" fontId="3" fillId="0" borderId="10" xfId="56" applyNumberFormat="1" applyFont="1" applyBorder="1" applyAlignment="1">
      <alignment horizontal="center" vertical="center"/>
      <protection/>
    </xf>
    <xf numFmtId="0" fontId="21" fillId="0" borderId="47" xfId="56" applyFont="1" applyBorder="1" applyAlignment="1">
      <alignment horizontal="center" vertical="center" wrapText="1" shrinkToFit="1"/>
      <protection/>
    </xf>
    <xf numFmtId="0" fontId="4" fillId="0" borderId="17" xfId="56" applyFont="1" applyBorder="1" applyAlignment="1">
      <alignment horizontal="center" shrinkToFit="1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62" xfId="56" applyFont="1" applyBorder="1" applyAlignment="1">
      <alignment horizontal="center" vertical="center"/>
      <protection/>
    </xf>
    <xf numFmtId="0" fontId="5" fillId="0" borderId="63" xfId="56" applyFont="1" applyBorder="1" applyAlignment="1">
      <alignment horizontal="center" vertical="center"/>
      <protection/>
    </xf>
    <xf numFmtId="0" fontId="5" fillId="0" borderId="64" xfId="56" applyFont="1" applyBorder="1" applyAlignment="1">
      <alignment horizontal="center" vertical="center"/>
      <protection/>
    </xf>
    <xf numFmtId="0" fontId="3" fillId="0" borderId="65" xfId="56" applyFont="1" applyBorder="1" applyAlignment="1">
      <alignment horizontal="center" vertical="center"/>
      <protection/>
    </xf>
    <xf numFmtId="0" fontId="3" fillId="0" borderId="66" xfId="56" applyFont="1" applyBorder="1" applyAlignment="1">
      <alignment horizontal="center" vertical="center"/>
      <protection/>
    </xf>
    <xf numFmtId="0" fontId="3" fillId="0" borderId="67" xfId="56" applyFont="1" applyBorder="1" applyAlignment="1">
      <alignment horizontal="center" vertical="center"/>
      <protection/>
    </xf>
    <xf numFmtId="0" fontId="3" fillId="0" borderId="68" xfId="56" applyFont="1" applyBorder="1" applyAlignment="1">
      <alignment horizontal="center" vertical="center" textRotation="89" wrapText="1"/>
      <protection/>
    </xf>
    <xf numFmtId="0" fontId="3" fillId="0" borderId="69" xfId="56" applyFont="1" applyBorder="1" applyAlignment="1">
      <alignment horizontal="center" vertical="center" textRotation="89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70" xfId="56" applyFont="1" applyBorder="1" applyAlignment="1">
      <alignment horizontal="center" vertical="center" wrapText="1"/>
      <protection/>
    </xf>
    <xf numFmtId="0" fontId="3" fillId="0" borderId="71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8" xfId="57" applyFont="1" applyFill="1" applyBorder="1" applyAlignment="1">
      <alignment horizontal="center" vertical="center" wrapText="1"/>
      <protection/>
    </xf>
    <xf numFmtId="0" fontId="3" fillId="0" borderId="57" xfId="57" applyFont="1" applyFill="1" applyBorder="1" applyAlignment="1">
      <alignment horizontal="center" vertical="center" wrapText="1"/>
      <protection/>
    </xf>
    <xf numFmtId="0" fontId="14" fillId="0" borderId="38" xfId="54" applyFont="1" applyBorder="1" applyAlignment="1">
      <alignment horizontal="center" vertical="center" wrapText="1"/>
      <protection/>
    </xf>
    <xf numFmtId="0" fontId="14" fillId="0" borderId="56" xfId="54" applyFont="1" applyBorder="1" applyAlignment="1">
      <alignment horizontal="center" vertical="center" wrapText="1"/>
      <protection/>
    </xf>
    <xf numFmtId="0" fontId="14" fillId="0" borderId="37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4" fontId="7" fillId="0" borderId="26" xfId="54" applyNumberFormat="1" applyBorder="1" applyAlignment="1">
      <alignment horizontal="right" vertical="center"/>
      <protection/>
    </xf>
    <xf numFmtId="4" fontId="7" fillId="0" borderId="27" xfId="54" applyNumberFormat="1" applyBorder="1" applyAlignment="1">
      <alignment horizontal="right" vertical="center"/>
      <protection/>
    </xf>
    <xf numFmtId="4" fontId="7" fillId="0" borderId="15" xfId="54" applyNumberFormat="1" applyBorder="1" applyAlignment="1">
      <alignment horizontal="right" vertical="center"/>
      <protection/>
    </xf>
    <xf numFmtId="4" fontId="7" fillId="0" borderId="10" xfId="54" applyNumberFormat="1" applyBorder="1" applyAlignment="1">
      <alignment horizontal="right" vertical="center"/>
      <protection/>
    </xf>
    <xf numFmtId="0" fontId="13" fillId="0" borderId="0" xfId="54" applyFont="1" applyAlignment="1">
      <alignment horizontal="center"/>
      <protection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72" xfId="55" applyFont="1" applyFill="1" applyBorder="1" applyAlignment="1">
      <alignment vertical="top" wrapText="1"/>
      <protection/>
    </xf>
    <xf numFmtId="0" fontId="11" fillId="33" borderId="13" xfId="55" applyFont="1" applyFill="1" applyBorder="1" applyAlignment="1">
      <alignment vertical="top" wrapText="1"/>
      <protection/>
    </xf>
    <xf numFmtId="0" fontId="8" fillId="0" borderId="0" xfId="55" applyFont="1" applyAlignment="1">
      <alignment horizontal="center" vertical="top" wrapText="1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Budżet 2010" xfId="55"/>
    <cellStyle name="Normalny_PLAN INWESTYCYJNY-jedlnia 2008" xfId="56"/>
    <cellStyle name="Normalny_załączniki sesja kwiecień 2009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61">
    <dxf>
      <fill>
        <patternFill>
          <bgColor theme="3" tint="0.3999499976634979"/>
        </patternFill>
      </fill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8.7109375" style="48" customWidth="1"/>
    <col min="4" max="4" width="50.7109375" style="48" customWidth="1"/>
    <col min="5" max="6" width="13.421875" style="48" bestFit="1" customWidth="1"/>
    <col min="7" max="7" width="10.7109375" style="48" bestFit="1" customWidth="1"/>
    <col min="8" max="16384" width="9.140625" style="35" customWidth="1"/>
  </cols>
  <sheetData>
    <row r="1" spans="1:7" ht="12.75">
      <c r="A1" s="98" t="s">
        <v>385</v>
      </c>
      <c r="B1" s="99"/>
      <c r="C1" s="99"/>
      <c r="D1" s="99"/>
      <c r="E1" s="99"/>
      <c r="F1" s="99"/>
      <c r="G1" s="100"/>
    </row>
    <row r="2" spans="1:7" ht="21.75" customHeight="1">
      <c r="A2" s="101" t="s">
        <v>0</v>
      </c>
      <c r="B2" s="101" t="s">
        <v>1</v>
      </c>
      <c r="C2" s="101" t="s">
        <v>23</v>
      </c>
      <c r="D2" s="102" t="s">
        <v>89</v>
      </c>
      <c r="E2" s="103" t="s">
        <v>90</v>
      </c>
      <c r="F2" s="102" t="s">
        <v>91</v>
      </c>
      <c r="G2" s="102"/>
    </row>
    <row r="3" spans="1:7" ht="21.75" customHeight="1">
      <c r="A3" s="101"/>
      <c r="B3" s="101"/>
      <c r="C3" s="101"/>
      <c r="D3" s="102"/>
      <c r="E3" s="104"/>
      <c r="F3" s="36" t="s">
        <v>92</v>
      </c>
      <c r="G3" s="36" t="s">
        <v>93</v>
      </c>
    </row>
    <row r="4" spans="1:7" ht="12.75">
      <c r="A4" s="37">
        <v>10</v>
      </c>
      <c r="B4" s="97" t="s">
        <v>94</v>
      </c>
      <c r="C4" s="96"/>
      <c r="D4" s="96"/>
      <c r="E4" s="39">
        <f>SUBTOTAL(9,E$5:E$7)</f>
        <v>624000</v>
      </c>
      <c r="F4" s="39">
        <f>SUBTOTAL(9,F$5:F$7)</f>
        <v>0</v>
      </c>
      <c r="G4" s="39">
        <f>SUBTOTAL(9,G$5:G$7)</f>
        <v>624000</v>
      </c>
    </row>
    <row r="5" spans="1:7" ht="12.75">
      <c r="A5" s="40">
        <v>10</v>
      </c>
      <c r="B5" s="41">
        <v>1010</v>
      </c>
      <c r="C5" s="95" t="s">
        <v>95</v>
      </c>
      <c r="D5" s="96"/>
      <c r="E5" s="42">
        <f>SUBTOTAL(9,E$6:E$7)</f>
        <v>624000</v>
      </c>
      <c r="F5" s="42">
        <f>SUBTOTAL(9,F$6:F$7)</f>
        <v>0</v>
      </c>
      <c r="G5" s="42">
        <f>SUBTOTAL(9,G$6:G$7)</f>
        <v>624000</v>
      </c>
    </row>
    <row r="6" spans="1:7" ht="51">
      <c r="A6" s="43">
        <v>10</v>
      </c>
      <c r="B6" s="44">
        <v>1010</v>
      </c>
      <c r="C6" s="45" t="s">
        <v>96</v>
      </c>
      <c r="D6" s="38" t="s">
        <v>97</v>
      </c>
      <c r="E6" s="46">
        <v>374000</v>
      </c>
      <c r="F6" s="46">
        <v>0</v>
      </c>
      <c r="G6" s="46">
        <v>374000</v>
      </c>
    </row>
    <row r="7" spans="1:7" ht="38.25">
      <c r="A7" s="43">
        <v>10</v>
      </c>
      <c r="B7" s="44">
        <v>1010</v>
      </c>
      <c r="C7" s="45" t="s">
        <v>98</v>
      </c>
      <c r="D7" s="38" t="s">
        <v>99</v>
      </c>
      <c r="E7" s="46">
        <v>250000</v>
      </c>
      <c r="F7" s="46">
        <v>0</v>
      </c>
      <c r="G7" s="46">
        <v>250000</v>
      </c>
    </row>
    <row r="8" spans="1:7" ht="12.75">
      <c r="A8" s="37">
        <v>20</v>
      </c>
      <c r="B8" s="97" t="s">
        <v>100</v>
      </c>
      <c r="C8" s="96"/>
      <c r="D8" s="96"/>
      <c r="E8" s="39">
        <f>SUBTOTAL(9,E$9:E$10)</f>
        <v>500</v>
      </c>
      <c r="F8" s="39">
        <f>SUBTOTAL(9,F$9:F$10)</f>
        <v>500</v>
      </c>
      <c r="G8" s="39">
        <f>SUBTOTAL(9,G$9:G$10)</f>
        <v>0</v>
      </c>
    </row>
    <row r="9" spans="1:7" ht="12.75">
      <c r="A9" s="40">
        <v>20</v>
      </c>
      <c r="B9" s="41">
        <v>2095</v>
      </c>
      <c r="C9" s="95" t="s">
        <v>101</v>
      </c>
      <c r="D9" s="96"/>
      <c r="E9" s="42">
        <f>SUBTOTAL(9,E$10:E$10)</f>
        <v>500</v>
      </c>
      <c r="F9" s="42">
        <f>SUBTOTAL(9,F$10:F$10)</f>
        <v>500</v>
      </c>
      <c r="G9" s="42">
        <f>SUBTOTAL(9,G$10:G$10)</f>
        <v>0</v>
      </c>
    </row>
    <row r="10" spans="1:7" ht="51">
      <c r="A10" s="43">
        <v>20</v>
      </c>
      <c r="B10" s="44">
        <v>2095</v>
      </c>
      <c r="C10" s="45" t="s">
        <v>102</v>
      </c>
      <c r="D10" s="38" t="s">
        <v>103</v>
      </c>
      <c r="E10" s="46">
        <v>500</v>
      </c>
      <c r="F10" s="46">
        <v>500</v>
      </c>
      <c r="G10" s="46">
        <v>0</v>
      </c>
    </row>
    <row r="11" spans="1:7" ht="12.75">
      <c r="A11" s="37">
        <v>150</v>
      </c>
      <c r="B11" s="97" t="s">
        <v>104</v>
      </c>
      <c r="C11" s="96"/>
      <c r="D11" s="96"/>
      <c r="E11" s="39">
        <f>SUBTOTAL(9,E$12:E$14)</f>
        <v>94180.32</v>
      </c>
      <c r="F11" s="39">
        <f>SUBTOTAL(9,F$12:F$14)</f>
        <v>94180.32</v>
      </c>
      <c r="G11" s="39">
        <f>SUBTOTAL(9,G$12:G$14)</f>
        <v>0</v>
      </c>
    </row>
    <row r="12" spans="1:7" ht="12.75">
      <c r="A12" s="40">
        <v>150</v>
      </c>
      <c r="B12" s="41">
        <v>15011</v>
      </c>
      <c r="C12" s="95" t="s">
        <v>105</v>
      </c>
      <c r="D12" s="96"/>
      <c r="E12" s="42">
        <f>SUBTOTAL(9,E$13:E$14)</f>
        <v>94180.32</v>
      </c>
      <c r="F12" s="42">
        <f>SUBTOTAL(9,F$13:F$14)</f>
        <v>94180.32</v>
      </c>
      <c r="G12" s="42">
        <f>SUBTOTAL(9,G$13:G$14)</f>
        <v>0</v>
      </c>
    </row>
    <row r="13" spans="1:7" ht="51">
      <c r="A13" s="43">
        <v>150</v>
      </c>
      <c r="B13" s="44">
        <v>15011</v>
      </c>
      <c r="C13" s="45" t="s">
        <v>106</v>
      </c>
      <c r="D13" s="38" t="s">
        <v>97</v>
      </c>
      <c r="E13" s="46">
        <v>80053.27</v>
      </c>
      <c r="F13" s="46">
        <v>80053.27</v>
      </c>
      <c r="G13" s="46">
        <v>0</v>
      </c>
    </row>
    <row r="14" spans="1:7" ht="51">
      <c r="A14" s="43">
        <v>150</v>
      </c>
      <c r="B14" s="44">
        <v>15011</v>
      </c>
      <c r="C14" s="45" t="s">
        <v>107</v>
      </c>
      <c r="D14" s="38" t="s">
        <v>97</v>
      </c>
      <c r="E14" s="46">
        <v>14127.05</v>
      </c>
      <c r="F14" s="46">
        <v>14127.05</v>
      </c>
      <c r="G14" s="46">
        <v>0</v>
      </c>
    </row>
    <row r="15" spans="1:7" ht="12.75">
      <c r="A15" s="37">
        <v>400</v>
      </c>
      <c r="B15" s="97" t="s">
        <v>108</v>
      </c>
      <c r="C15" s="96"/>
      <c r="D15" s="96"/>
      <c r="E15" s="39">
        <f>SUBTOTAL(9,E$16:E$18)</f>
        <v>828000</v>
      </c>
      <c r="F15" s="39">
        <f>SUBTOTAL(9,F$16:F$18)</f>
        <v>828000</v>
      </c>
      <c r="G15" s="39">
        <f>SUBTOTAL(9,G$16:G$18)</f>
        <v>0</v>
      </c>
    </row>
    <row r="16" spans="1:7" ht="12.75">
      <c r="A16" s="40">
        <v>400</v>
      </c>
      <c r="B16" s="41">
        <v>40002</v>
      </c>
      <c r="C16" s="95" t="s">
        <v>109</v>
      </c>
      <c r="D16" s="96"/>
      <c r="E16" s="42">
        <f>SUBTOTAL(9,E$17:E$18)</f>
        <v>828000</v>
      </c>
      <c r="F16" s="42">
        <f>SUBTOTAL(9,F$17:F$18)</f>
        <v>828000</v>
      </c>
      <c r="G16" s="42">
        <f>SUBTOTAL(9,G$17:G$18)</f>
        <v>0</v>
      </c>
    </row>
    <row r="17" spans="1:7" ht="12.75">
      <c r="A17" s="43">
        <v>400</v>
      </c>
      <c r="B17" s="44">
        <v>40002</v>
      </c>
      <c r="C17" s="45" t="s">
        <v>110</v>
      </c>
      <c r="D17" s="38" t="s">
        <v>111</v>
      </c>
      <c r="E17" s="46">
        <v>820000</v>
      </c>
      <c r="F17" s="46">
        <v>820000</v>
      </c>
      <c r="G17" s="46">
        <v>0</v>
      </c>
    </row>
    <row r="18" spans="1:7" ht="12.75">
      <c r="A18" s="43">
        <v>400</v>
      </c>
      <c r="B18" s="44">
        <v>40002</v>
      </c>
      <c r="C18" s="45" t="s">
        <v>112</v>
      </c>
      <c r="D18" s="38" t="s">
        <v>113</v>
      </c>
      <c r="E18" s="46">
        <v>8000</v>
      </c>
      <c r="F18" s="46">
        <v>8000</v>
      </c>
      <c r="G18" s="46">
        <v>0</v>
      </c>
    </row>
    <row r="19" spans="1:7" ht="12.75">
      <c r="A19" s="37">
        <v>700</v>
      </c>
      <c r="B19" s="97" t="s">
        <v>114</v>
      </c>
      <c r="C19" s="96"/>
      <c r="D19" s="96"/>
      <c r="E19" s="39">
        <f>SUBTOTAL(9,E$20:E$23)</f>
        <v>117138</v>
      </c>
      <c r="F19" s="39">
        <f>SUBTOTAL(9,F$20:F$23)</f>
        <v>117138</v>
      </c>
      <c r="G19" s="39">
        <f>SUBTOTAL(9,G$20:G$23)</f>
        <v>0</v>
      </c>
    </row>
    <row r="20" spans="1:7" ht="12.75">
      <c r="A20" s="40">
        <v>700</v>
      </c>
      <c r="B20" s="41">
        <v>70005</v>
      </c>
      <c r="C20" s="95" t="s">
        <v>115</v>
      </c>
      <c r="D20" s="96"/>
      <c r="E20" s="42">
        <f>SUBTOTAL(9,E$21:E$23)</f>
        <v>117138</v>
      </c>
      <c r="F20" s="42">
        <f>SUBTOTAL(9,F$21:F$23)</f>
        <v>117138</v>
      </c>
      <c r="G20" s="42">
        <f>SUBTOTAL(9,G$21:G$23)</f>
        <v>0</v>
      </c>
    </row>
    <row r="21" spans="1:7" ht="25.5">
      <c r="A21" s="43">
        <v>700</v>
      </c>
      <c r="B21" s="44">
        <v>70005</v>
      </c>
      <c r="C21" s="45" t="s">
        <v>116</v>
      </c>
      <c r="D21" s="38" t="s">
        <v>117</v>
      </c>
      <c r="E21" s="46">
        <v>24138</v>
      </c>
      <c r="F21" s="46">
        <v>24138</v>
      </c>
      <c r="G21" s="46">
        <v>0</v>
      </c>
    </row>
    <row r="22" spans="1:7" ht="51">
      <c r="A22" s="43">
        <v>700</v>
      </c>
      <c r="B22" s="44">
        <v>70005</v>
      </c>
      <c r="C22" s="45" t="s">
        <v>102</v>
      </c>
      <c r="D22" s="38" t="s">
        <v>103</v>
      </c>
      <c r="E22" s="46">
        <v>84000</v>
      </c>
      <c r="F22" s="46">
        <v>84000</v>
      </c>
      <c r="G22" s="46">
        <v>0</v>
      </c>
    </row>
    <row r="23" spans="1:7" ht="12.75">
      <c r="A23" s="43">
        <v>700</v>
      </c>
      <c r="B23" s="44">
        <v>70005</v>
      </c>
      <c r="C23" s="45" t="s">
        <v>110</v>
      </c>
      <c r="D23" s="38" t="s">
        <v>111</v>
      </c>
      <c r="E23" s="46">
        <v>9000</v>
      </c>
      <c r="F23" s="46">
        <v>9000</v>
      </c>
      <c r="G23" s="46">
        <v>0</v>
      </c>
    </row>
    <row r="24" spans="1:7" ht="12.75">
      <c r="A24" s="37">
        <v>750</v>
      </c>
      <c r="B24" s="97" t="s">
        <v>118</v>
      </c>
      <c r="C24" s="96"/>
      <c r="D24" s="96"/>
      <c r="E24" s="39">
        <f>SUBTOTAL(9,E$25:E$33)</f>
        <v>337230</v>
      </c>
      <c r="F24" s="39">
        <f>SUBTOTAL(9,F$25:F$33)</f>
        <v>337230</v>
      </c>
      <c r="G24" s="39">
        <f>SUBTOTAL(9,G$25:G$33)</f>
        <v>0</v>
      </c>
    </row>
    <row r="25" spans="1:7" ht="12.75">
      <c r="A25" s="40">
        <v>750</v>
      </c>
      <c r="B25" s="41">
        <v>75011</v>
      </c>
      <c r="C25" s="95" t="s">
        <v>119</v>
      </c>
      <c r="D25" s="96"/>
      <c r="E25" s="42">
        <f>SUBTOTAL(9,E$26:E$27)</f>
        <v>75705</v>
      </c>
      <c r="F25" s="42">
        <f>SUBTOTAL(9,F$26:F$27)</f>
        <v>75705</v>
      </c>
      <c r="G25" s="42">
        <f>SUBTOTAL(9,G$26:G$27)</f>
        <v>0</v>
      </c>
    </row>
    <row r="26" spans="1:7" ht="51">
      <c r="A26" s="43">
        <v>750</v>
      </c>
      <c r="B26" s="44">
        <v>75011</v>
      </c>
      <c r="C26" s="45" t="s">
        <v>120</v>
      </c>
      <c r="D26" s="38" t="s">
        <v>121</v>
      </c>
      <c r="E26" s="46">
        <v>75693</v>
      </c>
      <c r="F26" s="46">
        <v>75693</v>
      </c>
      <c r="G26" s="46">
        <v>0</v>
      </c>
    </row>
    <row r="27" spans="1:7" ht="38.25">
      <c r="A27" s="43">
        <v>750</v>
      </c>
      <c r="B27" s="44">
        <v>75011</v>
      </c>
      <c r="C27" s="45" t="s">
        <v>122</v>
      </c>
      <c r="D27" s="38" t="s">
        <v>123</v>
      </c>
      <c r="E27" s="46">
        <v>12</v>
      </c>
      <c r="F27" s="46">
        <v>12</v>
      </c>
      <c r="G27" s="46">
        <v>0</v>
      </c>
    </row>
    <row r="28" spans="1:7" ht="12.75">
      <c r="A28" s="43">
        <v>750</v>
      </c>
      <c r="B28" s="41">
        <v>75023</v>
      </c>
      <c r="C28" s="95" t="s">
        <v>124</v>
      </c>
      <c r="D28" s="96"/>
      <c r="E28" s="42">
        <f>SUBTOTAL(9,E$29:E$30)</f>
        <v>60000</v>
      </c>
      <c r="F28" s="42">
        <f>SUBTOTAL(9,F$29:F$30)</f>
        <v>60000</v>
      </c>
      <c r="G28" s="42">
        <f>SUBTOTAL(9,G$29:G$30)</f>
        <v>0</v>
      </c>
    </row>
    <row r="29" spans="1:7" ht="12.75">
      <c r="A29" s="43">
        <v>750</v>
      </c>
      <c r="B29" s="44">
        <v>75023</v>
      </c>
      <c r="C29" s="45" t="s">
        <v>112</v>
      </c>
      <c r="D29" s="38" t="s">
        <v>113</v>
      </c>
      <c r="E29" s="46">
        <v>10000</v>
      </c>
      <c r="F29" s="46">
        <v>10000</v>
      </c>
      <c r="G29" s="46">
        <v>0</v>
      </c>
    </row>
    <row r="30" spans="1:7" ht="12.75">
      <c r="A30" s="43">
        <v>750</v>
      </c>
      <c r="B30" s="44">
        <v>75023</v>
      </c>
      <c r="C30" s="45" t="s">
        <v>125</v>
      </c>
      <c r="D30" s="38" t="s">
        <v>126</v>
      </c>
      <c r="E30" s="46">
        <v>50000</v>
      </c>
      <c r="F30" s="46">
        <v>50000</v>
      </c>
      <c r="G30" s="46">
        <v>0</v>
      </c>
    </row>
    <row r="31" spans="1:7" ht="12.75">
      <c r="A31" s="43">
        <v>750</v>
      </c>
      <c r="B31" s="41">
        <v>75095</v>
      </c>
      <c r="C31" s="95" t="s">
        <v>101</v>
      </c>
      <c r="D31" s="96"/>
      <c r="E31" s="42">
        <f>SUBTOTAL(9,E$32:E$33)</f>
        <v>201525</v>
      </c>
      <c r="F31" s="42">
        <f>SUBTOTAL(9,F$32:F$33)</f>
        <v>201525</v>
      </c>
      <c r="G31" s="42">
        <f>SUBTOTAL(9,G$32:G$33)</f>
        <v>0</v>
      </c>
    </row>
    <row r="32" spans="1:7" ht="51">
      <c r="A32" s="43">
        <v>750</v>
      </c>
      <c r="B32" s="44">
        <v>75095</v>
      </c>
      <c r="C32" s="45" t="s">
        <v>106</v>
      </c>
      <c r="D32" s="38" t="s">
        <v>97</v>
      </c>
      <c r="E32" s="46">
        <v>171296.25</v>
      </c>
      <c r="F32" s="46">
        <v>171296.25</v>
      </c>
      <c r="G32" s="46">
        <v>0</v>
      </c>
    </row>
    <row r="33" spans="1:7" ht="51">
      <c r="A33" s="43">
        <v>750</v>
      </c>
      <c r="B33" s="44">
        <v>75095</v>
      </c>
      <c r="C33" s="45" t="s">
        <v>107</v>
      </c>
      <c r="D33" s="38" t="s">
        <v>97</v>
      </c>
      <c r="E33" s="46">
        <v>30228.75</v>
      </c>
      <c r="F33" s="46">
        <v>30228.75</v>
      </c>
      <c r="G33" s="46">
        <v>0</v>
      </c>
    </row>
    <row r="34" spans="1:7" ht="12.75">
      <c r="A34" s="37">
        <v>751</v>
      </c>
      <c r="B34" s="97" t="s">
        <v>127</v>
      </c>
      <c r="C34" s="96"/>
      <c r="D34" s="96"/>
      <c r="E34" s="39">
        <f>SUBTOTAL(9,E$35:E$36)</f>
        <v>2120</v>
      </c>
      <c r="F34" s="39">
        <f>SUBTOTAL(9,F$35:F$36)</f>
        <v>2120</v>
      </c>
      <c r="G34" s="39">
        <f>SUBTOTAL(9,G$35:G$36)</f>
        <v>0</v>
      </c>
    </row>
    <row r="35" spans="1:7" ht="12.75">
      <c r="A35" s="40">
        <v>751</v>
      </c>
      <c r="B35" s="41">
        <v>75101</v>
      </c>
      <c r="C35" s="95" t="s">
        <v>128</v>
      </c>
      <c r="D35" s="96"/>
      <c r="E35" s="42">
        <f>SUBTOTAL(9,E$36:E$36)</f>
        <v>2120</v>
      </c>
      <c r="F35" s="42">
        <f>SUBTOTAL(9,F$36:F$36)</f>
        <v>2120</v>
      </c>
      <c r="G35" s="42">
        <f>SUBTOTAL(9,G$36:G$36)</f>
        <v>0</v>
      </c>
    </row>
    <row r="36" spans="1:7" ht="51">
      <c r="A36" s="43">
        <v>751</v>
      </c>
      <c r="B36" s="44">
        <v>75101</v>
      </c>
      <c r="C36" s="45" t="s">
        <v>120</v>
      </c>
      <c r="D36" s="38" t="s">
        <v>121</v>
      </c>
      <c r="E36" s="46">
        <v>2120</v>
      </c>
      <c r="F36" s="46">
        <v>2120</v>
      </c>
      <c r="G36" s="46">
        <v>0</v>
      </c>
    </row>
    <row r="37" spans="1:7" ht="12.75">
      <c r="A37" s="37">
        <v>756</v>
      </c>
      <c r="B37" s="97" t="s">
        <v>129</v>
      </c>
      <c r="C37" s="96"/>
      <c r="D37" s="96"/>
      <c r="E37" s="39">
        <f>SUBTOTAL(9,E$38:E$64)</f>
        <v>12035319</v>
      </c>
      <c r="F37" s="39">
        <f>SUBTOTAL(9,F$38:F$64)</f>
        <v>12035319</v>
      </c>
      <c r="G37" s="39">
        <f>SUBTOTAL(9,G$38:G$64)</f>
        <v>0</v>
      </c>
    </row>
    <row r="38" spans="1:7" ht="12.75">
      <c r="A38" s="40">
        <v>756</v>
      </c>
      <c r="B38" s="41">
        <v>75601</v>
      </c>
      <c r="C38" s="95" t="s">
        <v>130</v>
      </c>
      <c r="D38" s="96"/>
      <c r="E38" s="42">
        <f>SUBTOTAL(9,E$39:E$39)</f>
        <v>15000</v>
      </c>
      <c r="F38" s="42">
        <f>SUBTOTAL(9,F$39:F$39)</f>
        <v>15000</v>
      </c>
      <c r="G38" s="42">
        <f>SUBTOTAL(9,G$39:G$39)</f>
        <v>0</v>
      </c>
    </row>
    <row r="39" spans="1:7" ht="25.5">
      <c r="A39" s="43">
        <v>756</v>
      </c>
      <c r="B39" s="44">
        <v>75601</v>
      </c>
      <c r="C39" s="45" t="s">
        <v>131</v>
      </c>
      <c r="D39" s="38" t="s">
        <v>132</v>
      </c>
      <c r="E39" s="46">
        <v>15000</v>
      </c>
      <c r="F39" s="46">
        <v>15000</v>
      </c>
      <c r="G39" s="46">
        <v>0</v>
      </c>
    </row>
    <row r="40" spans="1:7" ht="12.75">
      <c r="A40" s="43">
        <v>756</v>
      </c>
      <c r="B40" s="41">
        <v>75615</v>
      </c>
      <c r="C40" s="95" t="s">
        <v>133</v>
      </c>
      <c r="D40" s="96"/>
      <c r="E40" s="42">
        <f>SUBTOTAL(9,E$41:E$46)</f>
        <v>912180</v>
      </c>
      <c r="F40" s="42">
        <f>SUBTOTAL(9,F$41:F$46)</f>
        <v>912180</v>
      </c>
      <c r="G40" s="42">
        <f>SUBTOTAL(9,G$41:G$46)</f>
        <v>0</v>
      </c>
    </row>
    <row r="41" spans="1:7" ht="12.75">
      <c r="A41" s="43">
        <v>756</v>
      </c>
      <c r="B41" s="44">
        <v>75615</v>
      </c>
      <c r="C41" s="45" t="s">
        <v>134</v>
      </c>
      <c r="D41" s="38" t="s">
        <v>135</v>
      </c>
      <c r="E41" s="46">
        <v>880000</v>
      </c>
      <c r="F41" s="46">
        <v>880000</v>
      </c>
      <c r="G41" s="46">
        <v>0</v>
      </c>
    </row>
    <row r="42" spans="1:7" ht="12.75">
      <c r="A42" s="43">
        <v>756</v>
      </c>
      <c r="B42" s="44">
        <v>75615</v>
      </c>
      <c r="C42" s="45" t="s">
        <v>136</v>
      </c>
      <c r="D42" s="38" t="s">
        <v>137</v>
      </c>
      <c r="E42" s="46">
        <v>280</v>
      </c>
      <c r="F42" s="46">
        <v>280</v>
      </c>
      <c r="G42" s="46">
        <v>0</v>
      </c>
    </row>
    <row r="43" spans="1:7" ht="12.75">
      <c r="A43" s="43">
        <v>756</v>
      </c>
      <c r="B43" s="44">
        <v>75615</v>
      </c>
      <c r="C43" s="45" t="s">
        <v>138</v>
      </c>
      <c r="D43" s="38" t="s">
        <v>139</v>
      </c>
      <c r="E43" s="46">
        <v>9200</v>
      </c>
      <c r="F43" s="46">
        <v>9200</v>
      </c>
      <c r="G43" s="46">
        <v>0</v>
      </c>
    </row>
    <row r="44" spans="1:7" ht="12.75">
      <c r="A44" s="43">
        <v>756</v>
      </c>
      <c r="B44" s="44">
        <v>75615</v>
      </c>
      <c r="C44" s="45" t="s">
        <v>140</v>
      </c>
      <c r="D44" s="38" t="s">
        <v>141</v>
      </c>
      <c r="E44" s="46">
        <v>22000</v>
      </c>
      <c r="F44" s="46">
        <v>22000</v>
      </c>
      <c r="G44" s="46">
        <v>0</v>
      </c>
    </row>
    <row r="45" spans="1:7" ht="12.75">
      <c r="A45" s="43">
        <v>756</v>
      </c>
      <c r="B45" s="44">
        <v>75615</v>
      </c>
      <c r="C45" s="45" t="s">
        <v>142</v>
      </c>
      <c r="D45" s="38" t="s">
        <v>143</v>
      </c>
      <c r="E45" s="46">
        <v>600</v>
      </c>
      <c r="F45" s="46">
        <v>600</v>
      </c>
      <c r="G45" s="46">
        <v>0</v>
      </c>
    </row>
    <row r="46" spans="1:7" ht="12.75">
      <c r="A46" s="43">
        <v>756</v>
      </c>
      <c r="B46" s="44">
        <v>75615</v>
      </c>
      <c r="C46" s="45" t="s">
        <v>144</v>
      </c>
      <c r="D46" s="38" t="s">
        <v>145</v>
      </c>
      <c r="E46" s="46">
        <v>100</v>
      </c>
      <c r="F46" s="46">
        <v>100</v>
      </c>
      <c r="G46" s="46">
        <v>0</v>
      </c>
    </row>
    <row r="47" spans="1:7" ht="12.75">
      <c r="A47" s="43">
        <v>756</v>
      </c>
      <c r="B47" s="41">
        <v>75616</v>
      </c>
      <c r="C47" s="95" t="s">
        <v>146</v>
      </c>
      <c r="D47" s="96"/>
      <c r="E47" s="42">
        <f>SUBTOTAL(9,E$48:E$57)</f>
        <v>3973600</v>
      </c>
      <c r="F47" s="42">
        <f>SUBTOTAL(9,F$48:F$57)</f>
        <v>3973600</v>
      </c>
      <c r="G47" s="42">
        <f>SUBTOTAL(9,G$48:G$57)</f>
        <v>0</v>
      </c>
    </row>
    <row r="48" spans="1:7" ht="12.75">
      <c r="A48" s="43">
        <v>756</v>
      </c>
      <c r="B48" s="44">
        <v>75616</v>
      </c>
      <c r="C48" s="45" t="s">
        <v>134</v>
      </c>
      <c r="D48" s="38" t="s">
        <v>135</v>
      </c>
      <c r="E48" s="46">
        <v>2145000</v>
      </c>
      <c r="F48" s="46">
        <v>2145000</v>
      </c>
      <c r="G48" s="46">
        <v>0</v>
      </c>
    </row>
    <row r="49" spans="1:7" ht="12.75">
      <c r="A49" s="43">
        <v>756</v>
      </c>
      <c r="B49" s="44">
        <v>75616</v>
      </c>
      <c r="C49" s="45" t="s">
        <v>136</v>
      </c>
      <c r="D49" s="38" t="s">
        <v>137</v>
      </c>
      <c r="E49" s="46">
        <v>320000</v>
      </c>
      <c r="F49" s="46">
        <v>320000</v>
      </c>
      <c r="G49" s="46">
        <v>0</v>
      </c>
    </row>
    <row r="50" spans="1:7" ht="12.75">
      <c r="A50" s="43">
        <v>756</v>
      </c>
      <c r="B50" s="44">
        <v>75616</v>
      </c>
      <c r="C50" s="45" t="s">
        <v>138</v>
      </c>
      <c r="D50" s="38" t="s">
        <v>139</v>
      </c>
      <c r="E50" s="46">
        <v>13600</v>
      </c>
      <c r="F50" s="46">
        <v>13600</v>
      </c>
      <c r="G50" s="46">
        <v>0</v>
      </c>
    </row>
    <row r="51" spans="1:7" ht="12.75">
      <c r="A51" s="43">
        <v>756</v>
      </c>
      <c r="B51" s="44">
        <v>75616</v>
      </c>
      <c r="C51" s="45" t="s">
        <v>140</v>
      </c>
      <c r="D51" s="38" t="s">
        <v>141</v>
      </c>
      <c r="E51" s="46">
        <v>174000</v>
      </c>
      <c r="F51" s="46">
        <v>174000</v>
      </c>
      <c r="G51" s="46">
        <v>0</v>
      </c>
    </row>
    <row r="52" spans="1:7" ht="12.75">
      <c r="A52" s="43">
        <v>756</v>
      </c>
      <c r="B52" s="44">
        <v>75616</v>
      </c>
      <c r="C52" s="45" t="s">
        <v>147</v>
      </c>
      <c r="D52" s="38" t="s">
        <v>148</v>
      </c>
      <c r="E52" s="46">
        <v>45000</v>
      </c>
      <c r="F52" s="46">
        <v>45000</v>
      </c>
      <c r="G52" s="46">
        <v>0</v>
      </c>
    </row>
    <row r="53" spans="1:7" ht="12.75">
      <c r="A53" s="43">
        <v>756</v>
      </c>
      <c r="B53" s="44">
        <v>75616</v>
      </c>
      <c r="C53" s="45" t="s">
        <v>149</v>
      </c>
      <c r="D53" s="38" t="s">
        <v>150</v>
      </c>
      <c r="E53" s="46">
        <v>28000</v>
      </c>
      <c r="F53" s="46">
        <v>28000</v>
      </c>
      <c r="G53" s="46">
        <v>0</v>
      </c>
    </row>
    <row r="54" spans="1:7" ht="38.25">
      <c r="A54" s="43">
        <v>756</v>
      </c>
      <c r="B54" s="44">
        <v>75616</v>
      </c>
      <c r="C54" s="45" t="s">
        <v>151</v>
      </c>
      <c r="D54" s="38" t="s">
        <v>152</v>
      </c>
      <c r="E54" s="46">
        <v>930000</v>
      </c>
      <c r="F54" s="46">
        <v>930000</v>
      </c>
      <c r="G54" s="46">
        <v>0</v>
      </c>
    </row>
    <row r="55" spans="1:7" ht="12.75">
      <c r="A55" s="43">
        <v>756</v>
      </c>
      <c r="B55" s="44">
        <v>75616</v>
      </c>
      <c r="C55" s="45" t="s">
        <v>142</v>
      </c>
      <c r="D55" s="38" t="s">
        <v>143</v>
      </c>
      <c r="E55" s="46">
        <v>280000</v>
      </c>
      <c r="F55" s="46">
        <v>280000</v>
      </c>
      <c r="G55" s="46">
        <v>0</v>
      </c>
    </row>
    <row r="56" spans="1:7" ht="12.75">
      <c r="A56" s="43">
        <v>756</v>
      </c>
      <c r="B56" s="44">
        <v>75616</v>
      </c>
      <c r="C56" s="45" t="s">
        <v>153</v>
      </c>
      <c r="D56" s="38" t="s">
        <v>154</v>
      </c>
      <c r="E56" s="46">
        <v>8000</v>
      </c>
      <c r="F56" s="46">
        <v>8000</v>
      </c>
      <c r="G56" s="46">
        <v>0</v>
      </c>
    </row>
    <row r="57" spans="1:7" ht="12.75">
      <c r="A57" s="43">
        <v>756</v>
      </c>
      <c r="B57" s="44">
        <v>75616</v>
      </c>
      <c r="C57" s="45" t="s">
        <v>144</v>
      </c>
      <c r="D57" s="38" t="s">
        <v>145</v>
      </c>
      <c r="E57" s="46">
        <v>30000</v>
      </c>
      <c r="F57" s="46">
        <v>30000</v>
      </c>
      <c r="G57" s="46">
        <v>0</v>
      </c>
    </row>
    <row r="58" spans="1:7" ht="12.75">
      <c r="A58" s="43">
        <v>756</v>
      </c>
      <c r="B58" s="41">
        <v>75618</v>
      </c>
      <c r="C58" s="95" t="s">
        <v>155</v>
      </c>
      <c r="D58" s="96"/>
      <c r="E58" s="42">
        <f>SUBTOTAL(9,E$59:E$61)</f>
        <v>187000</v>
      </c>
      <c r="F58" s="42">
        <f>SUBTOTAL(9,F$59:F$61)</f>
        <v>187000</v>
      </c>
      <c r="G58" s="42">
        <f>SUBTOTAL(9,G$59:G$61)</f>
        <v>0</v>
      </c>
    </row>
    <row r="59" spans="1:7" ht="12.75">
      <c r="A59" s="43">
        <v>756</v>
      </c>
      <c r="B59" s="44">
        <v>75618</v>
      </c>
      <c r="C59" s="45" t="s">
        <v>156</v>
      </c>
      <c r="D59" s="38" t="s">
        <v>157</v>
      </c>
      <c r="E59" s="46">
        <v>32000</v>
      </c>
      <c r="F59" s="46">
        <v>32000</v>
      </c>
      <c r="G59" s="46">
        <v>0</v>
      </c>
    </row>
    <row r="60" spans="1:7" ht="25.5">
      <c r="A60" s="43">
        <v>756</v>
      </c>
      <c r="B60" s="44">
        <v>75618</v>
      </c>
      <c r="C60" s="45" t="s">
        <v>158</v>
      </c>
      <c r="D60" s="38" t="s">
        <v>159</v>
      </c>
      <c r="E60" s="46">
        <v>125000</v>
      </c>
      <c r="F60" s="46">
        <v>125000</v>
      </c>
      <c r="G60" s="46">
        <v>0</v>
      </c>
    </row>
    <row r="61" spans="1:7" ht="38.25">
      <c r="A61" s="43">
        <v>756</v>
      </c>
      <c r="B61" s="44">
        <v>75618</v>
      </c>
      <c r="C61" s="45" t="s">
        <v>151</v>
      </c>
      <c r="D61" s="38" t="s">
        <v>152</v>
      </c>
      <c r="E61" s="46">
        <v>30000</v>
      </c>
      <c r="F61" s="46">
        <v>30000</v>
      </c>
      <c r="G61" s="46">
        <v>0</v>
      </c>
    </row>
    <row r="62" spans="1:7" ht="12.75">
      <c r="A62" s="43">
        <v>756</v>
      </c>
      <c r="B62" s="41">
        <v>75621</v>
      </c>
      <c r="C62" s="95" t="s">
        <v>160</v>
      </c>
      <c r="D62" s="96"/>
      <c r="E62" s="42">
        <f>SUBTOTAL(9,E$63:E$64)</f>
        <v>6947539</v>
      </c>
      <c r="F62" s="42">
        <f>SUBTOTAL(9,F$63:F$64)</f>
        <v>6947539</v>
      </c>
      <c r="G62" s="42">
        <f>SUBTOTAL(9,G$63:G$64)</f>
        <v>0</v>
      </c>
    </row>
    <row r="63" spans="1:7" ht="12.75">
      <c r="A63" s="43">
        <v>756</v>
      </c>
      <c r="B63" s="44">
        <v>75621</v>
      </c>
      <c r="C63" s="45" t="s">
        <v>161</v>
      </c>
      <c r="D63" s="38" t="s">
        <v>162</v>
      </c>
      <c r="E63" s="46">
        <v>6935539</v>
      </c>
      <c r="F63" s="46">
        <v>6935539</v>
      </c>
      <c r="G63" s="46">
        <v>0</v>
      </c>
    </row>
    <row r="64" spans="1:7" ht="12.75">
      <c r="A64" s="43">
        <v>756</v>
      </c>
      <c r="B64" s="44">
        <v>75621</v>
      </c>
      <c r="C64" s="45" t="s">
        <v>163</v>
      </c>
      <c r="D64" s="38" t="s">
        <v>164</v>
      </c>
      <c r="E64" s="46">
        <v>12000</v>
      </c>
      <c r="F64" s="46">
        <v>12000</v>
      </c>
      <c r="G64" s="46">
        <v>0</v>
      </c>
    </row>
    <row r="65" spans="1:7" ht="12.75">
      <c r="A65" s="37">
        <v>758</v>
      </c>
      <c r="B65" s="97" t="s">
        <v>165</v>
      </c>
      <c r="C65" s="96"/>
      <c r="D65" s="96"/>
      <c r="E65" s="39">
        <f>SUBTOTAL(9,E$66:E$69)</f>
        <v>14650606</v>
      </c>
      <c r="F65" s="39">
        <f>SUBTOTAL(9,F$66:F$69)</f>
        <v>14650606</v>
      </c>
      <c r="G65" s="39">
        <f>SUBTOTAL(9,G$66:G$69)</f>
        <v>0</v>
      </c>
    </row>
    <row r="66" spans="1:7" ht="12.75">
      <c r="A66" s="40">
        <v>758</v>
      </c>
      <c r="B66" s="41">
        <v>75801</v>
      </c>
      <c r="C66" s="95" t="s">
        <v>166</v>
      </c>
      <c r="D66" s="96"/>
      <c r="E66" s="42">
        <f>SUBTOTAL(9,E$67:E$67)</f>
        <v>10459698</v>
      </c>
      <c r="F66" s="42">
        <f>SUBTOTAL(9,F$67:F$67)</f>
        <v>10459698</v>
      </c>
      <c r="G66" s="42">
        <f>SUBTOTAL(9,G$67:G$67)</f>
        <v>0</v>
      </c>
    </row>
    <row r="67" spans="1:7" ht="12.75">
      <c r="A67" s="43">
        <v>758</v>
      </c>
      <c r="B67" s="44">
        <v>75801</v>
      </c>
      <c r="C67" s="45" t="s">
        <v>167</v>
      </c>
      <c r="D67" s="38" t="s">
        <v>168</v>
      </c>
      <c r="E67" s="46">
        <v>10459698</v>
      </c>
      <c r="F67" s="46">
        <v>10459698</v>
      </c>
      <c r="G67" s="46">
        <v>0</v>
      </c>
    </row>
    <row r="68" spans="1:7" ht="12.75">
      <c r="A68" s="43">
        <v>758</v>
      </c>
      <c r="B68" s="41">
        <v>75807</v>
      </c>
      <c r="C68" s="95" t="s">
        <v>169</v>
      </c>
      <c r="D68" s="96"/>
      <c r="E68" s="42">
        <f>SUBTOTAL(9,E$69:E$69)</f>
        <v>4190908</v>
      </c>
      <c r="F68" s="42">
        <f>SUBTOTAL(9,F$69:F$69)</f>
        <v>4190908</v>
      </c>
      <c r="G68" s="42">
        <f>SUBTOTAL(9,G$69:G$69)</f>
        <v>0</v>
      </c>
    </row>
    <row r="69" spans="1:7" ht="12.75">
      <c r="A69" s="43">
        <v>758</v>
      </c>
      <c r="B69" s="44">
        <v>75807</v>
      </c>
      <c r="C69" s="45" t="s">
        <v>167</v>
      </c>
      <c r="D69" s="38" t="s">
        <v>168</v>
      </c>
      <c r="E69" s="46">
        <v>4190908</v>
      </c>
      <c r="F69" s="46">
        <v>4190908</v>
      </c>
      <c r="G69" s="46">
        <v>0</v>
      </c>
    </row>
    <row r="70" spans="1:7" ht="12.75">
      <c r="A70" s="37">
        <v>801</v>
      </c>
      <c r="B70" s="97" t="s">
        <v>170</v>
      </c>
      <c r="C70" s="96"/>
      <c r="D70" s="96"/>
      <c r="E70" s="39">
        <f>SUBTOTAL(9,E$71:E$86)</f>
        <v>630409</v>
      </c>
      <c r="F70" s="39">
        <f>SUBTOTAL(9,F$71:F$86)</f>
        <v>630409</v>
      </c>
      <c r="G70" s="39">
        <f>SUBTOTAL(9,G$71:G$86)</f>
        <v>0</v>
      </c>
    </row>
    <row r="71" spans="1:7" ht="12.75">
      <c r="A71" s="40">
        <v>801</v>
      </c>
      <c r="B71" s="41">
        <v>80101</v>
      </c>
      <c r="C71" s="95" t="s">
        <v>171</v>
      </c>
      <c r="D71" s="96"/>
      <c r="E71" s="42">
        <f>SUBTOTAL(9,E$72:E$74)</f>
        <v>12200</v>
      </c>
      <c r="F71" s="42">
        <f>SUBTOTAL(9,F$72:F$74)</f>
        <v>12200</v>
      </c>
      <c r="G71" s="42">
        <f>SUBTOTAL(9,G$72:G$74)</f>
        <v>0</v>
      </c>
    </row>
    <row r="72" spans="1:7" ht="12.75">
      <c r="A72" s="43">
        <v>801</v>
      </c>
      <c r="B72" s="44">
        <v>80101</v>
      </c>
      <c r="C72" s="45" t="s">
        <v>153</v>
      </c>
      <c r="D72" s="38" t="s">
        <v>154</v>
      </c>
      <c r="E72" s="46">
        <v>100</v>
      </c>
      <c r="F72" s="46">
        <v>100</v>
      </c>
      <c r="G72" s="46">
        <v>0</v>
      </c>
    </row>
    <row r="73" spans="1:7" ht="51">
      <c r="A73" s="43">
        <v>801</v>
      </c>
      <c r="B73" s="44">
        <v>80101</v>
      </c>
      <c r="C73" s="45" t="s">
        <v>102</v>
      </c>
      <c r="D73" s="38" t="s">
        <v>103</v>
      </c>
      <c r="E73" s="46">
        <v>10000</v>
      </c>
      <c r="F73" s="46">
        <v>10000</v>
      </c>
      <c r="G73" s="46">
        <v>0</v>
      </c>
    </row>
    <row r="74" spans="1:7" ht="12.75">
      <c r="A74" s="43">
        <v>801</v>
      </c>
      <c r="B74" s="44">
        <v>80101</v>
      </c>
      <c r="C74" s="45" t="s">
        <v>125</v>
      </c>
      <c r="D74" s="38" t="s">
        <v>126</v>
      </c>
      <c r="E74" s="46">
        <v>2100</v>
      </c>
      <c r="F74" s="46">
        <v>2100</v>
      </c>
      <c r="G74" s="46">
        <v>0</v>
      </c>
    </row>
    <row r="75" spans="1:7" ht="12.75">
      <c r="A75" s="43">
        <v>801</v>
      </c>
      <c r="B75" s="41">
        <v>80103</v>
      </c>
      <c r="C75" s="95" t="s">
        <v>172</v>
      </c>
      <c r="D75" s="96"/>
      <c r="E75" s="42">
        <f>SUBTOTAL(9,E$76:E$76)</f>
        <v>282606</v>
      </c>
      <c r="F75" s="42">
        <f>SUBTOTAL(9,F$76:F$76)</f>
        <v>282606</v>
      </c>
      <c r="G75" s="42">
        <f>SUBTOTAL(9,G$76:G$76)</f>
        <v>0</v>
      </c>
    </row>
    <row r="76" spans="1:7" ht="38.25">
      <c r="A76" s="43">
        <v>801</v>
      </c>
      <c r="B76" s="44">
        <v>80103</v>
      </c>
      <c r="C76" s="45" t="s">
        <v>173</v>
      </c>
      <c r="D76" s="38" t="s">
        <v>174</v>
      </c>
      <c r="E76" s="46">
        <v>282606</v>
      </c>
      <c r="F76" s="46">
        <v>282606</v>
      </c>
      <c r="G76" s="46">
        <v>0</v>
      </c>
    </row>
    <row r="77" spans="1:7" ht="12.75">
      <c r="A77" s="43">
        <v>801</v>
      </c>
      <c r="B77" s="41">
        <v>80104</v>
      </c>
      <c r="C77" s="95" t="s">
        <v>175</v>
      </c>
      <c r="D77" s="96"/>
      <c r="E77" s="42">
        <f>SUBTOTAL(9,E$78:E$80)</f>
        <v>248723</v>
      </c>
      <c r="F77" s="42">
        <f>SUBTOTAL(9,F$78:F$80)</f>
        <v>248723</v>
      </c>
      <c r="G77" s="42">
        <f>SUBTOTAL(9,G$78:G$80)</f>
        <v>0</v>
      </c>
    </row>
    <row r="78" spans="1:7" ht="12.75">
      <c r="A78" s="43">
        <v>801</v>
      </c>
      <c r="B78" s="44">
        <v>80104</v>
      </c>
      <c r="C78" s="45" t="s">
        <v>110</v>
      </c>
      <c r="D78" s="38" t="s">
        <v>111</v>
      </c>
      <c r="E78" s="46">
        <v>120000</v>
      </c>
      <c r="F78" s="46">
        <v>120000</v>
      </c>
      <c r="G78" s="46">
        <v>0</v>
      </c>
    </row>
    <row r="79" spans="1:7" ht="12.75">
      <c r="A79" s="43">
        <v>801</v>
      </c>
      <c r="B79" s="44">
        <v>80104</v>
      </c>
      <c r="C79" s="45" t="s">
        <v>125</v>
      </c>
      <c r="D79" s="38" t="s">
        <v>126</v>
      </c>
      <c r="E79" s="46">
        <v>150</v>
      </c>
      <c r="F79" s="46">
        <v>150</v>
      </c>
      <c r="G79" s="46">
        <v>0</v>
      </c>
    </row>
    <row r="80" spans="1:7" ht="38.25">
      <c r="A80" s="43">
        <v>801</v>
      </c>
      <c r="B80" s="44">
        <v>80104</v>
      </c>
      <c r="C80" s="45" t="s">
        <v>173</v>
      </c>
      <c r="D80" s="38" t="s">
        <v>174</v>
      </c>
      <c r="E80" s="46">
        <v>128573</v>
      </c>
      <c r="F80" s="46">
        <v>128573</v>
      </c>
      <c r="G80" s="46">
        <v>0</v>
      </c>
    </row>
    <row r="81" spans="1:7" ht="12.75">
      <c r="A81" s="43">
        <v>801</v>
      </c>
      <c r="B81" s="41">
        <v>80110</v>
      </c>
      <c r="C81" s="95" t="s">
        <v>176</v>
      </c>
      <c r="D81" s="96"/>
      <c r="E81" s="42">
        <f>SUBTOTAL(9,E$82:E$83)</f>
        <v>8700</v>
      </c>
      <c r="F81" s="42">
        <f>SUBTOTAL(9,F$82:F$83)</f>
        <v>8700</v>
      </c>
      <c r="G81" s="42">
        <f>SUBTOTAL(9,G$82:G$83)</f>
        <v>0</v>
      </c>
    </row>
    <row r="82" spans="1:7" ht="51">
      <c r="A82" s="43">
        <v>801</v>
      </c>
      <c r="B82" s="44">
        <v>80110</v>
      </c>
      <c r="C82" s="45" t="s">
        <v>102</v>
      </c>
      <c r="D82" s="38" t="s">
        <v>103</v>
      </c>
      <c r="E82" s="46">
        <v>8100</v>
      </c>
      <c r="F82" s="46">
        <v>8100</v>
      </c>
      <c r="G82" s="46">
        <v>0</v>
      </c>
    </row>
    <row r="83" spans="1:7" ht="12.75">
      <c r="A83" s="43">
        <v>801</v>
      </c>
      <c r="B83" s="44">
        <v>80110</v>
      </c>
      <c r="C83" s="45" t="s">
        <v>125</v>
      </c>
      <c r="D83" s="38" t="s">
        <v>126</v>
      </c>
      <c r="E83" s="46">
        <v>600</v>
      </c>
      <c r="F83" s="46">
        <v>600</v>
      </c>
      <c r="G83" s="46">
        <v>0</v>
      </c>
    </row>
    <row r="84" spans="1:7" ht="12.75">
      <c r="A84" s="43">
        <v>801</v>
      </c>
      <c r="B84" s="41">
        <v>80195</v>
      </c>
      <c r="C84" s="95" t="s">
        <v>101</v>
      </c>
      <c r="D84" s="96"/>
      <c r="E84" s="42">
        <f>SUBTOTAL(9,E$85:E$86)</f>
        <v>78180</v>
      </c>
      <c r="F84" s="42">
        <f>SUBTOTAL(9,F$85:F$86)</f>
        <v>78180</v>
      </c>
      <c r="G84" s="42">
        <f>SUBTOTAL(9,G$85:G$86)</f>
        <v>0</v>
      </c>
    </row>
    <row r="85" spans="1:7" ht="51">
      <c r="A85" s="43">
        <v>801</v>
      </c>
      <c r="B85" s="44">
        <v>80195</v>
      </c>
      <c r="C85" s="45" t="s">
        <v>106</v>
      </c>
      <c r="D85" s="38" t="s">
        <v>97</v>
      </c>
      <c r="E85" s="46">
        <v>66453</v>
      </c>
      <c r="F85" s="46">
        <v>66453</v>
      </c>
      <c r="G85" s="46">
        <v>0</v>
      </c>
    </row>
    <row r="86" spans="1:7" ht="51">
      <c r="A86" s="43">
        <v>801</v>
      </c>
      <c r="B86" s="44">
        <v>80195</v>
      </c>
      <c r="C86" s="45" t="s">
        <v>107</v>
      </c>
      <c r="D86" s="38" t="s">
        <v>97</v>
      </c>
      <c r="E86" s="46">
        <v>11727</v>
      </c>
      <c r="F86" s="46">
        <v>11727</v>
      </c>
      <c r="G86" s="46">
        <v>0</v>
      </c>
    </row>
    <row r="87" spans="1:7" ht="12.75">
      <c r="A87" s="37">
        <v>852</v>
      </c>
      <c r="B87" s="97" t="s">
        <v>177</v>
      </c>
      <c r="C87" s="96"/>
      <c r="D87" s="96"/>
      <c r="E87" s="39">
        <f>SUBTOTAL(9,E$88:E$109)</f>
        <v>4051400</v>
      </c>
      <c r="F87" s="39">
        <f>SUBTOTAL(9,F$88:F$109)</f>
        <v>4051400</v>
      </c>
      <c r="G87" s="39">
        <f>SUBTOTAL(9,G$88:G$109)</f>
        <v>0</v>
      </c>
    </row>
    <row r="88" spans="1:7" ht="12.75">
      <c r="A88" s="40">
        <v>852</v>
      </c>
      <c r="B88" s="41">
        <v>85202</v>
      </c>
      <c r="C88" s="95" t="s">
        <v>178</v>
      </c>
      <c r="D88" s="96"/>
      <c r="E88" s="42">
        <f>SUBTOTAL(9,E$89:E$89)</f>
        <v>11400</v>
      </c>
      <c r="F88" s="42">
        <f>SUBTOTAL(9,F$89:F$89)</f>
        <v>11400</v>
      </c>
      <c r="G88" s="42">
        <f>SUBTOTAL(9,G$89:G$89)</f>
        <v>0</v>
      </c>
    </row>
    <row r="89" spans="1:7" ht="12.75">
      <c r="A89" s="43">
        <v>852</v>
      </c>
      <c r="B89" s="44">
        <v>85202</v>
      </c>
      <c r="C89" s="45" t="s">
        <v>125</v>
      </c>
      <c r="D89" s="38" t="s">
        <v>126</v>
      </c>
      <c r="E89" s="46">
        <v>11400</v>
      </c>
      <c r="F89" s="46">
        <v>11400</v>
      </c>
      <c r="G89" s="46">
        <v>0</v>
      </c>
    </row>
    <row r="90" spans="1:7" ht="12.75">
      <c r="A90" s="43">
        <v>852</v>
      </c>
      <c r="B90" s="41">
        <v>85212</v>
      </c>
      <c r="C90" s="95" t="s">
        <v>179</v>
      </c>
      <c r="D90" s="96"/>
      <c r="E90" s="42">
        <f>SUBTOTAL(9,E$91:E$95)</f>
        <v>3544800</v>
      </c>
      <c r="F90" s="42">
        <f>SUBTOTAL(9,F$91:F$95)</f>
        <v>3544800</v>
      </c>
      <c r="G90" s="42">
        <f>SUBTOTAL(9,G$91:G$95)</f>
        <v>0</v>
      </c>
    </row>
    <row r="91" spans="1:7" ht="12.75">
      <c r="A91" s="43">
        <v>852</v>
      </c>
      <c r="B91" s="44">
        <v>85212</v>
      </c>
      <c r="C91" s="45" t="s">
        <v>153</v>
      </c>
      <c r="D91" s="38" t="s">
        <v>154</v>
      </c>
      <c r="E91" s="46">
        <v>300</v>
      </c>
      <c r="F91" s="46">
        <v>300</v>
      </c>
      <c r="G91" s="46">
        <v>0</v>
      </c>
    </row>
    <row r="92" spans="1:7" ht="12.75">
      <c r="A92" s="43">
        <v>852</v>
      </c>
      <c r="B92" s="44">
        <v>85212</v>
      </c>
      <c r="C92" s="45" t="s">
        <v>112</v>
      </c>
      <c r="D92" s="38" t="s">
        <v>113</v>
      </c>
      <c r="E92" s="46">
        <v>2500</v>
      </c>
      <c r="F92" s="46">
        <v>2500</v>
      </c>
      <c r="G92" s="46">
        <v>0</v>
      </c>
    </row>
    <row r="93" spans="1:7" ht="12.75">
      <c r="A93" s="43">
        <v>852</v>
      </c>
      <c r="B93" s="44">
        <v>85212</v>
      </c>
      <c r="C93" s="45" t="s">
        <v>125</v>
      </c>
      <c r="D93" s="38" t="s">
        <v>126</v>
      </c>
      <c r="E93" s="46">
        <v>12000</v>
      </c>
      <c r="F93" s="46">
        <v>12000</v>
      </c>
      <c r="G93" s="46">
        <v>0</v>
      </c>
    </row>
    <row r="94" spans="1:7" ht="51">
      <c r="A94" s="43">
        <v>852</v>
      </c>
      <c r="B94" s="44">
        <v>85212</v>
      </c>
      <c r="C94" s="45" t="s">
        <v>120</v>
      </c>
      <c r="D94" s="38" t="s">
        <v>121</v>
      </c>
      <c r="E94" s="46">
        <v>3513000</v>
      </c>
      <c r="F94" s="46">
        <v>3513000</v>
      </c>
      <c r="G94" s="46">
        <v>0</v>
      </c>
    </row>
    <row r="95" spans="1:7" ht="38.25">
      <c r="A95" s="43">
        <v>852</v>
      </c>
      <c r="B95" s="44">
        <v>85212</v>
      </c>
      <c r="C95" s="45" t="s">
        <v>122</v>
      </c>
      <c r="D95" s="38" t="s">
        <v>123</v>
      </c>
      <c r="E95" s="46">
        <v>17000</v>
      </c>
      <c r="F95" s="46">
        <v>17000</v>
      </c>
      <c r="G95" s="46">
        <v>0</v>
      </c>
    </row>
    <row r="96" spans="1:7" ht="12.75">
      <c r="A96" s="43">
        <v>852</v>
      </c>
      <c r="B96" s="41">
        <v>85213</v>
      </c>
      <c r="C96" s="95" t="s">
        <v>180</v>
      </c>
      <c r="D96" s="96"/>
      <c r="E96" s="42">
        <f>SUBTOTAL(9,E$97:E$98)</f>
        <v>35300</v>
      </c>
      <c r="F96" s="42">
        <f>SUBTOTAL(9,F$97:F$98)</f>
        <v>35300</v>
      </c>
      <c r="G96" s="42">
        <f>SUBTOTAL(9,G$97:G$98)</f>
        <v>0</v>
      </c>
    </row>
    <row r="97" spans="1:7" ht="51">
      <c r="A97" s="43">
        <v>852</v>
      </c>
      <c r="B97" s="44">
        <v>85213</v>
      </c>
      <c r="C97" s="45" t="s">
        <v>120</v>
      </c>
      <c r="D97" s="38" t="s">
        <v>121</v>
      </c>
      <c r="E97" s="46">
        <v>9500</v>
      </c>
      <c r="F97" s="46">
        <v>9500</v>
      </c>
      <c r="G97" s="46">
        <v>0</v>
      </c>
    </row>
    <row r="98" spans="1:7" ht="38.25">
      <c r="A98" s="43">
        <v>852</v>
      </c>
      <c r="B98" s="44">
        <v>85213</v>
      </c>
      <c r="C98" s="45" t="s">
        <v>173</v>
      </c>
      <c r="D98" s="38" t="s">
        <v>174</v>
      </c>
      <c r="E98" s="46">
        <v>25800</v>
      </c>
      <c r="F98" s="46">
        <v>25800</v>
      </c>
      <c r="G98" s="46">
        <v>0</v>
      </c>
    </row>
    <row r="99" spans="1:7" ht="12.75">
      <c r="A99" s="43">
        <v>852</v>
      </c>
      <c r="B99" s="41">
        <v>85214</v>
      </c>
      <c r="C99" s="95" t="s">
        <v>181</v>
      </c>
      <c r="D99" s="96"/>
      <c r="E99" s="42">
        <f>SUBTOTAL(9,E$100:E$100)</f>
        <v>84100</v>
      </c>
      <c r="F99" s="42">
        <f>SUBTOTAL(9,F$100:F$100)</f>
        <v>84100</v>
      </c>
      <c r="G99" s="42">
        <f>SUBTOTAL(9,G$100:G$100)</f>
        <v>0</v>
      </c>
    </row>
    <row r="100" spans="1:7" ht="38.25">
      <c r="A100" s="43">
        <v>852</v>
      </c>
      <c r="B100" s="44">
        <v>85214</v>
      </c>
      <c r="C100" s="45" t="s">
        <v>173</v>
      </c>
      <c r="D100" s="38" t="s">
        <v>174</v>
      </c>
      <c r="E100" s="46">
        <v>84100</v>
      </c>
      <c r="F100" s="46">
        <v>84100</v>
      </c>
      <c r="G100" s="46">
        <v>0</v>
      </c>
    </row>
    <row r="101" spans="1:7" ht="12.75">
      <c r="A101" s="43">
        <v>852</v>
      </c>
      <c r="B101" s="41">
        <v>85216</v>
      </c>
      <c r="C101" s="95" t="s">
        <v>182</v>
      </c>
      <c r="D101" s="96"/>
      <c r="E101" s="42">
        <f>SUBTOTAL(9,E$102:E$102)</f>
        <v>170100</v>
      </c>
      <c r="F101" s="42">
        <f>SUBTOTAL(9,F$102:F$102)</f>
        <v>170100</v>
      </c>
      <c r="G101" s="42">
        <f>SUBTOTAL(9,G$102:G$102)</f>
        <v>0</v>
      </c>
    </row>
    <row r="102" spans="1:7" ht="38.25">
      <c r="A102" s="43">
        <v>852</v>
      </c>
      <c r="B102" s="44">
        <v>85216</v>
      </c>
      <c r="C102" s="45" t="s">
        <v>173</v>
      </c>
      <c r="D102" s="38" t="s">
        <v>174</v>
      </c>
      <c r="E102" s="46">
        <v>170100</v>
      </c>
      <c r="F102" s="46">
        <v>170100</v>
      </c>
      <c r="G102" s="46">
        <v>0</v>
      </c>
    </row>
    <row r="103" spans="1:7" ht="12.75">
      <c r="A103" s="43">
        <v>852</v>
      </c>
      <c r="B103" s="41">
        <v>85219</v>
      </c>
      <c r="C103" s="95" t="s">
        <v>183</v>
      </c>
      <c r="D103" s="96"/>
      <c r="E103" s="42">
        <f>SUBTOTAL(9,E$104:E$105)</f>
        <v>115700</v>
      </c>
      <c r="F103" s="42">
        <f>SUBTOTAL(9,F$104:F$105)</f>
        <v>115700</v>
      </c>
      <c r="G103" s="42">
        <f>SUBTOTAL(9,G$104:G$105)</f>
        <v>0</v>
      </c>
    </row>
    <row r="104" spans="1:7" ht="12.75">
      <c r="A104" s="43">
        <v>852</v>
      </c>
      <c r="B104" s="44">
        <v>85219</v>
      </c>
      <c r="C104" s="45" t="s">
        <v>125</v>
      </c>
      <c r="D104" s="38" t="s">
        <v>126</v>
      </c>
      <c r="E104" s="46">
        <v>200</v>
      </c>
      <c r="F104" s="46">
        <v>200</v>
      </c>
      <c r="G104" s="46">
        <v>0</v>
      </c>
    </row>
    <row r="105" spans="1:7" ht="38.25">
      <c r="A105" s="43">
        <v>852</v>
      </c>
      <c r="B105" s="44">
        <v>85219</v>
      </c>
      <c r="C105" s="45" t="s">
        <v>173</v>
      </c>
      <c r="D105" s="38" t="s">
        <v>174</v>
      </c>
      <c r="E105" s="46">
        <v>115500</v>
      </c>
      <c r="F105" s="46">
        <v>115500</v>
      </c>
      <c r="G105" s="46">
        <v>0</v>
      </c>
    </row>
    <row r="106" spans="1:7" ht="12.75">
      <c r="A106" s="43">
        <v>852</v>
      </c>
      <c r="B106" s="41">
        <v>85228</v>
      </c>
      <c r="C106" s="95" t="s">
        <v>184</v>
      </c>
      <c r="D106" s="96"/>
      <c r="E106" s="42">
        <f>SUBTOTAL(9,E$107:E$107)</f>
        <v>22000</v>
      </c>
      <c r="F106" s="42">
        <f>SUBTOTAL(9,F$107:F$107)</f>
        <v>22000</v>
      </c>
      <c r="G106" s="42">
        <f>SUBTOTAL(9,G$107:G$107)</f>
        <v>0</v>
      </c>
    </row>
    <row r="107" spans="1:7" ht="12.75">
      <c r="A107" s="43">
        <v>852</v>
      </c>
      <c r="B107" s="44">
        <v>85228</v>
      </c>
      <c r="C107" s="45" t="s">
        <v>110</v>
      </c>
      <c r="D107" s="38" t="s">
        <v>111</v>
      </c>
      <c r="E107" s="46">
        <v>22000</v>
      </c>
      <c r="F107" s="46">
        <v>22000</v>
      </c>
      <c r="G107" s="46">
        <v>0</v>
      </c>
    </row>
    <row r="108" spans="1:7" ht="12.75">
      <c r="A108" s="43">
        <v>852</v>
      </c>
      <c r="B108" s="41">
        <v>85295</v>
      </c>
      <c r="C108" s="95" t="s">
        <v>101</v>
      </c>
      <c r="D108" s="96"/>
      <c r="E108" s="42">
        <f>SUBTOTAL(9,E$109:E$109)</f>
        <v>68000</v>
      </c>
      <c r="F108" s="42">
        <f>SUBTOTAL(9,F$109:F$109)</f>
        <v>68000</v>
      </c>
      <c r="G108" s="42">
        <f>SUBTOTAL(9,G$109:G$109)</f>
        <v>0</v>
      </c>
    </row>
    <row r="109" spans="1:7" ht="38.25">
      <c r="A109" s="43">
        <v>852</v>
      </c>
      <c r="B109" s="44">
        <v>85295</v>
      </c>
      <c r="C109" s="45" t="s">
        <v>173</v>
      </c>
      <c r="D109" s="38" t="s">
        <v>174</v>
      </c>
      <c r="E109" s="46">
        <v>68000</v>
      </c>
      <c r="F109" s="46">
        <v>68000</v>
      </c>
      <c r="G109" s="46">
        <v>0</v>
      </c>
    </row>
    <row r="110" spans="1:7" ht="12.75">
      <c r="A110" s="37">
        <v>900</v>
      </c>
      <c r="B110" s="97" t="s">
        <v>185</v>
      </c>
      <c r="C110" s="96"/>
      <c r="D110" s="96"/>
      <c r="E110" s="39">
        <f>SUBTOTAL(9,E$111:E$117)</f>
        <v>359300</v>
      </c>
      <c r="F110" s="39">
        <f>SUBTOTAL(9,F$111:F$117)</f>
        <v>359300</v>
      </c>
      <c r="G110" s="39">
        <f>SUBTOTAL(9,G$111:G$117)</f>
        <v>0</v>
      </c>
    </row>
    <row r="111" spans="1:7" ht="12.75">
      <c r="A111" s="40">
        <v>900</v>
      </c>
      <c r="B111" s="41">
        <v>90001</v>
      </c>
      <c r="C111" s="95" t="s">
        <v>186</v>
      </c>
      <c r="D111" s="96"/>
      <c r="E111" s="42">
        <f>SUBTOTAL(9,E$112:E$113)</f>
        <v>351000</v>
      </c>
      <c r="F111" s="42">
        <f>SUBTOTAL(9,F$112:F$113)</f>
        <v>351000</v>
      </c>
      <c r="G111" s="42">
        <f>SUBTOTAL(9,G$112:G$113)</f>
        <v>0</v>
      </c>
    </row>
    <row r="112" spans="1:7" ht="12.75">
      <c r="A112" s="43">
        <v>900</v>
      </c>
      <c r="B112" s="44">
        <v>90001</v>
      </c>
      <c r="C112" s="45" t="s">
        <v>110</v>
      </c>
      <c r="D112" s="38" t="s">
        <v>111</v>
      </c>
      <c r="E112" s="46">
        <v>350000</v>
      </c>
      <c r="F112" s="46">
        <v>350000</v>
      </c>
      <c r="G112" s="46">
        <v>0</v>
      </c>
    </row>
    <row r="113" spans="1:7" ht="12.75">
      <c r="A113" s="43">
        <v>900</v>
      </c>
      <c r="B113" s="44">
        <v>90001</v>
      </c>
      <c r="C113" s="45" t="s">
        <v>112</v>
      </c>
      <c r="D113" s="38" t="s">
        <v>113</v>
      </c>
      <c r="E113" s="46">
        <v>1000</v>
      </c>
      <c r="F113" s="46">
        <v>1000</v>
      </c>
      <c r="G113" s="46">
        <v>0</v>
      </c>
    </row>
    <row r="114" spans="1:7" ht="12.75">
      <c r="A114" s="43">
        <v>900</v>
      </c>
      <c r="B114" s="41">
        <v>90019</v>
      </c>
      <c r="C114" s="95" t="s">
        <v>187</v>
      </c>
      <c r="D114" s="96"/>
      <c r="E114" s="42">
        <f>SUBTOTAL(9,E$115:E$115)</f>
        <v>8000</v>
      </c>
      <c r="F114" s="42">
        <f>SUBTOTAL(9,F$115:F$115)</f>
        <v>8000</v>
      </c>
      <c r="G114" s="42">
        <f>SUBTOTAL(9,G$115:G$115)</f>
        <v>0</v>
      </c>
    </row>
    <row r="115" spans="1:7" ht="12.75">
      <c r="A115" s="43">
        <v>900</v>
      </c>
      <c r="B115" s="44">
        <v>90019</v>
      </c>
      <c r="C115" s="45" t="s">
        <v>153</v>
      </c>
      <c r="D115" s="38" t="s">
        <v>154</v>
      </c>
      <c r="E115" s="46">
        <v>8000</v>
      </c>
      <c r="F115" s="46">
        <v>8000</v>
      </c>
      <c r="G115" s="46">
        <v>0</v>
      </c>
    </row>
    <row r="116" spans="1:7" ht="12.75">
      <c r="A116" s="43">
        <v>900</v>
      </c>
      <c r="B116" s="41">
        <v>90020</v>
      </c>
      <c r="C116" s="95" t="s">
        <v>188</v>
      </c>
      <c r="D116" s="96"/>
      <c r="E116" s="42">
        <f>SUBTOTAL(9,E$117:E$117)</f>
        <v>300</v>
      </c>
      <c r="F116" s="42">
        <f>SUBTOTAL(9,F$117:F$117)</f>
        <v>300</v>
      </c>
      <c r="G116" s="42">
        <f>SUBTOTAL(9,G$117:G$117)</f>
        <v>0</v>
      </c>
    </row>
    <row r="117" spans="1:7" ht="12.75">
      <c r="A117" s="43">
        <v>900</v>
      </c>
      <c r="B117" s="44">
        <v>90020</v>
      </c>
      <c r="C117" s="45" t="s">
        <v>189</v>
      </c>
      <c r="D117" s="38" t="s">
        <v>190</v>
      </c>
      <c r="E117" s="46">
        <v>300</v>
      </c>
      <c r="F117" s="46">
        <v>300</v>
      </c>
      <c r="G117" s="46">
        <v>0</v>
      </c>
    </row>
    <row r="118" spans="1:7" ht="12.75">
      <c r="A118" s="45"/>
      <c r="B118" s="45"/>
      <c r="C118" s="45"/>
      <c r="D118" s="45"/>
      <c r="E118" s="47">
        <f>SUBTOTAL(9,E$4:E$117)</f>
        <v>33730202.32</v>
      </c>
      <c r="F118" s="47">
        <f>SUBTOTAL(9,F$4:F$117)</f>
        <v>33106202.32</v>
      </c>
      <c r="G118" s="47">
        <f>SUBTOTAL(9,G$4:G$117)</f>
        <v>624000</v>
      </c>
    </row>
  </sheetData>
  <sheetProtection/>
  <mergeCells count="51">
    <mergeCell ref="A1:G1"/>
    <mergeCell ref="A2:A3"/>
    <mergeCell ref="B2:B3"/>
    <mergeCell ref="C2:C3"/>
    <mergeCell ref="D2:D3"/>
    <mergeCell ref="E2:E3"/>
    <mergeCell ref="F2:G2"/>
    <mergeCell ref="B24:D24"/>
    <mergeCell ref="C25:D25"/>
    <mergeCell ref="B4:D4"/>
    <mergeCell ref="C5:D5"/>
    <mergeCell ref="B8:D8"/>
    <mergeCell ref="C9:D9"/>
    <mergeCell ref="B11:D11"/>
    <mergeCell ref="C12:D12"/>
    <mergeCell ref="B15:D15"/>
    <mergeCell ref="C16:D16"/>
    <mergeCell ref="B19:D19"/>
    <mergeCell ref="C20:D20"/>
    <mergeCell ref="B65:D65"/>
    <mergeCell ref="C66:D66"/>
    <mergeCell ref="C28:D28"/>
    <mergeCell ref="C31:D31"/>
    <mergeCell ref="B34:D34"/>
    <mergeCell ref="C35:D35"/>
    <mergeCell ref="B37:D37"/>
    <mergeCell ref="C38:D38"/>
    <mergeCell ref="C40:D40"/>
    <mergeCell ref="C47:D47"/>
    <mergeCell ref="C58:D58"/>
    <mergeCell ref="C62:D62"/>
    <mergeCell ref="C96:D96"/>
    <mergeCell ref="C99:D99"/>
    <mergeCell ref="C68:D68"/>
    <mergeCell ref="B70:D70"/>
    <mergeCell ref="C71:D71"/>
    <mergeCell ref="C75:D75"/>
    <mergeCell ref="C77:D77"/>
    <mergeCell ref="C81:D81"/>
    <mergeCell ref="C84:D84"/>
    <mergeCell ref="B87:D87"/>
    <mergeCell ref="C88:D88"/>
    <mergeCell ref="C90:D90"/>
    <mergeCell ref="C114:D114"/>
    <mergeCell ref="C116:D116"/>
    <mergeCell ref="C101:D101"/>
    <mergeCell ref="C103:D103"/>
    <mergeCell ref="C106:D106"/>
    <mergeCell ref="C108:D108"/>
    <mergeCell ref="B110:D110"/>
    <mergeCell ref="C111:D111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0" r:id="rId1"/>
  <headerFooter>
    <oddHeader>&amp;RTabela Nr 1
do Uchwały nr V/14/2014 Rady Gminy Jedlnia-Letnisko
z dnia 30 grudnia 2014r.</oddHeader>
    <oddFooter>&amp;CStrona &amp;P z &amp;N</oddFooter>
  </headerFooter>
  <rowBreaks count="2" manualBreakCount="2">
    <brk id="36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4.00390625" style="48" customWidth="1"/>
    <col min="2" max="2" width="6.7109375" style="48" customWidth="1"/>
    <col min="3" max="3" width="9.7109375" style="48" customWidth="1"/>
    <col min="4" max="4" width="50.7109375" style="48" customWidth="1"/>
    <col min="5" max="6" width="12.7109375" style="48" bestFit="1" customWidth="1"/>
    <col min="7" max="7" width="12.28125" style="48" bestFit="1" customWidth="1"/>
    <col min="8" max="16384" width="9.140625" style="35" customWidth="1"/>
  </cols>
  <sheetData>
    <row r="1" spans="1:7" ht="12.75">
      <c r="A1" s="105" t="s">
        <v>384</v>
      </c>
      <c r="B1" s="105"/>
      <c r="C1" s="105"/>
      <c r="D1" s="105"/>
      <c r="E1" s="105"/>
      <c r="F1" s="105"/>
      <c r="G1" s="105"/>
    </row>
    <row r="2" spans="1:7" ht="19.5" customHeight="1">
      <c r="A2" s="101" t="s">
        <v>0</v>
      </c>
      <c r="B2" s="101" t="s">
        <v>1</v>
      </c>
      <c r="C2" s="101" t="s">
        <v>23</v>
      </c>
      <c r="D2" s="102" t="s">
        <v>89</v>
      </c>
      <c r="E2" s="103" t="s">
        <v>90</v>
      </c>
      <c r="F2" s="102" t="s">
        <v>91</v>
      </c>
      <c r="G2" s="102"/>
    </row>
    <row r="3" spans="1:7" ht="21" customHeight="1">
      <c r="A3" s="101"/>
      <c r="B3" s="101"/>
      <c r="C3" s="101"/>
      <c r="D3" s="102"/>
      <c r="E3" s="104"/>
      <c r="F3" s="36" t="s">
        <v>92</v>
      </c>
      <c r="G3" s="36" t="s">
        <v>93</v>
      </c>
    </row>
    <row r="4" spans="1:7" ht="12.75">
      <c r="A4" s="37">
        <v>10</v>
      </c>
      <c r="B4" s="97" t="s">
        <v>94</v>
      </c>
      <c r="C4" s="96"/>
      <c r="D4" s="96"/>
      <c r="E4" s="39">
        <f>SUBTOTAL(9,E$5:E$10)</f>
        <v>2845842</v>
      </c>
      <c r="F4" s="39">
        <f>SUBTOTAL(9,F$5:F$10)</f>
        <v>6406</v>
      </c>
      <c r="G4" s="39">
        <f>SUBTOTAL(9,G$5:G$10)</f>
        <v>2839436</v>
      </c>
    </row>
    <row r="5" spans="1:7" ht="12.75">
      <c r="A5" s="37">
        <v>10</v>
      </c>
      <c r="B5" s="41">
        <v>1010</v>
      </c>
      <c r="C5" s="95" t="s">
        <v>95</v>
      </c>
      <c r="D5" s="96"/>
      <c r="E5" s="42">
        <f>SUBTOTAL(9,E$6:E$8)</f>
        <v>2839436</v>
      </c>
      <c r="F5" s="42">
        <f>SUBTOTAL(9,F$6:F$8)</f>
        <v>0</v>
      </c>
      <c r="G5" s="42">
        <f>SUBTOTAL(9,G$6:G$8)</f>
        <v>2839436</v>
      </c>
    </row>
    <row r="6" spans="1:7" ht="12.75">
      <c r="A6" s="43">
        <v>10</v>
      </c>
      <c r="B6" s="44">
        <v>1010</v>
      </c>
      <c r="C6" s="45" t="s">
        <v>191</v>
      </c>
      <c r="D6" s="38" t="s">
        <v>192</v>
      </c>
      <c r="E6" s="46">
        <v>2059100</v>
      </c>
      <c r="F6" s="46">
        <v>0</v>
      </c>
      <c r="G6" s="46">
        <v>2059100</v>
      </c>
    </row>
    <row r="7" spans="1:7" ht="12.75">
      <c r="A7" s="43">
        <v>10</v>
      </c>
      <c r="B7" s="44">
        <v>1010</v>
      </c>
      <c r="C7" s="45" t="s">
        <v>193</v>
      </c>
      <c r="D7" s="38" t="s">
        <v>192</v>
      </c>
      <c r="E7" s="46">
        <v>374000</v>
      </c>
      <c r="F7" s="46">
        <v>0</v>
      </c>
      <c r="G7" s="46">
        <v>374000</v>
      </c>
    </row>
    <row r="8" spans="1:7" ht="12.75">
      <c r="A8" s="43">
        <v>10</v>
      </c>
      <c r="B8" s="44">
        <v>1010</v>
      </c>
      <c r="C8" s="45" t="s">
        <v>194</v>
      </c>
      <c r="D8" s="38" t="s">
        <v>192</v>
      </c>
      <c r="E8" s="46">
        <v>406336</v>
      </c>
      <c r="F8" s="46">
        <v>0</v>
      </c>
      <c r="G8" s="46">
        <v>406336</v>
      </c>
    </row>
    <row r="9" spans="1:7" ht="12.75">
      <c r="A9" s="43">
        <v>10</v>
      </c>
      <c r="B9" s="41">
        <v>1030</v>
      </c>
      <c r="C9" s="95" t="s">
        <v>195</v>
      </c>
      <c r="D9" s="96"/>
      <c r="E9" s="42">
        <f>SUBTOTAL(9,E$10:E$10)</f>
        <v>6406</v>
      </c>
      <c r="F9" s="42">
        <f>SUBTOTAL(9,F$10:F$10)</f>
        <v>6406</v>
      </c>
      <c r="G9" s="42">
        <f>SUBTOTAL(9,G$10:G$10)</f>
        <v>0</v>
      </c>
    </row>
    <row r="10" spans="1:7" ht="25.5">
      <c r="A10" s="43">
        <v>10</v>
      </c>
      <c r="B10" s="44">
        <v>1030</v>
      </c>
      <c r="C10" s="45" t="s">
        <v>196</v>
      </c>
      <c r="D10" s="38" t="s">
        <v>197</v>
      </c>
      <c r="E10" s="46">
        <v>6406</v>
      </c>
      <c r="F10" s="46">
        <v>6406</v>
      </c>
      <c r="G10" s="46">
        <v>0</v>
      </c>
    </row>
    <row r="11" spans="1:7" ht="12.75">
      <c r="A11" s="37">
        <v>150</v>
      </c>
      <c r="B11" s="97" t="s">
        <v>104</v>
      </c>
      <c r="C11" s="96"/>
      <c r="D11" s="96"/>
      <c r="E11" s="39">
        <f>SUBTOTAL(9,E$12:E$26)</f>
        <v>94180.31999999999</v>
      </c>
      <c r="F11" s="39">
        <f>SUBTOTAL(9,F$12:F$26)</f>
        <v>94180.31999999999</v>
      </c>
      <c r="G11" s="39">
        <f>SUBTOTAL(9,G$12:G$26)</f>
        <v>0</v>
      </c>
    </row>
    <row r="12" spans="1:7" ht="12.75">
      <c r="A12" s="37">
        <v>150</v>
      </c>
      <c r="B12" s="41">
        <v>15011</v>
      </c>
      <c r="C12" s="95" t="s">
        <v>105</v>
      </c>
      <c r="D12" s="96"/>
      <c r="E12" s="42">
        <f>SUBTOTAL(9,E$13:E$26)</f>
        <v>94180.31999999999</v>
      </c>
      <c r="F12" s="42">
        <f>SUBTOTAL(9,F$13:F$26)</f>
        <v>94180.31999999999</v>
      </c>
      <c r="G12" s="42">
        <f>SUBTOTAL(9,G$13:G$26)</f>
        <v>0</v>
      </c>
    </row>
    <row r="13" spans="1:7" ht="12.75">
      <c r="A13" s="43">
        <v>150</v>
      </c>
      <c r="B13" s="44">
        <v>15011</v>
      </c>
      <c r="C13" s="45" t="s">
        <v>198</v>
      </c>
      <c r="D13" s="38" t="s">
        <v>199</v>
      </c>
      <c r="E13" s="46">
        <v>12788.37</v>
      </c>
      <c r="F13" s="46">
        <v>12788.37</v>
      </c>
      <c r="G13" s="46">
        <v>0</v>
      </c>
    </row>
    <row r="14" spans="1:7" ht="12.75">
      <c r="A14" s="43">
        <v>150</v>
      </c>
      <c r="B14" s="44">
        <v>15011</v>
      </c>
      <c r="C14" s="45" t="s">
        <v>200</v>
      </c>
      <c r="D14" s="38" t="s">
        <v>199</v>
      </c>
      <c r="E14" s="46">
        <v>2256.77</v>
      </c>
      <c r="F14" s="46">
        <v>2256.77</v>
      </c>
      <c r="G14" s="46">
        <v>0</v>
      </c>
    </row>
    <row r="15" spans="1:7" ht="12.75">
      <c r="A15" s="43">
        <v>150</v>
      </c>
      <c r="B15" s="44">
        <v>15011</v>
      </c>
      <c r="C15" s="45" t="s">
        <v>201</v>
      </c>
      <c r="D15" s="38" t="s">
        <v>202</v>
      </c>
      <c r="E15" s="46">
        <v>2198.32</v>
      </c>
      <c r="F15" s="46">
        <v>2198.32</v>
      </c>
      <c r="G15" s="46">
        <v>0</v>
      </c>
    </row>
    <row r="16" spans="1:7" ht="12.75">
      <c r="A16" s="43">
        <v>150</v>
      </c>
      <c r="B16" s="44">
        <v>15011</v>
      </c>
      <c r="C16" s="45" t="s">
        <v>203</v>
      </c>
      <c r="D16" s="38" t="s">
        <v>202</v>
      </c>
      <c r="E16" s="46">
        <v>387.94</v>
      </c>
      <c r="F16" s="46">
        <v>387.94</v>
      </c>
      <c r="G16" s="46">
        <v>0</v>
      </c>
    </row>
    <row r="17" spans="1:7" ht="12.75">
      <c r="A17" s="43">
        <v>150</v>
      </c>
      <c r="B17" s="44">
        <v>15011</v>
      </c>
      <c r="C17" s="45" t="s">
        <v>204</v>
      </c>
      <c r="D17" s="38" t="s">
        <v>205</v>
      </c>
      <c r="E17" s="46">
        <v>313.31</v>
      </c>
      <c r="F17" s="46">
        <v>313.31</v>
      </c>
      <c r="G17" s="46">
        <v>0</v>
      </c>
    </row>
    <row r="18" spans="1:7" ht="12.75">
      <c r="A18" s="43">
        <v>150</v>
      </c>
      <c r="B18" s="44">
        <v>15011</v>
      </c>
      <c r="C18" s="45" t="s">
        <v>206</v>
      </c>
      <c r="D18" s="38" t="s">
        <v>205</v>
      </c>
      <c r="E18" s="46">
        <v>55.29</v>
      </c>
      <c r="F18" s="46">
        <v>55.29</v>
      </c>
      <c r="G18" s="46">
        <v>0</v>
      </c>
    </row>
    <row r="19" spans="1:7" ht="12.75">
      <c r="A19" s="43">
        <v>150</v>
      </c>
      <c r="B19" s="44">
        <v>15011</v>
      </c>
      <c r="C19" s="45" t="s">
        <v>207</v>
      </c>
      <c r="D19" s="38" t="s">
        <v>208</v>
      </c>
      <c r="E19" s="46">
        <v>54876</v>
      </c>
      <c r="F19" s="46">
        <v>54876</v>
      </c>
      <c r="G19" s="46">
        <v>0</v>
      </c>
    </row>
    <row r="20" spans="1:7" ht="12.75">
      <c r="A20" s="43">
        <v>150</v>
      </c>
      <c r="B20" s="44">
        <v>15011</v>
      </c>
      <c r="C20" s="45" t="s">
        <v>209</v>
      </c>
      <c r="D20" s="38" t="s">
        <v>208</v>
      </c>
      <c r="E20" s="46">
        <v>9684</v>
      </c>
      <c r="F20" s="46">
        <v>9684</v>
      </c>
      <c r="G20" s="46">
        <v>0</v>
      </c>
    </row>
    <row r="21" spans="1:7" ht="12.75">
      <c r="A21" s="43">
        <v>150</v>
      </c>
      <c r="B21" s="44">
        <v>15011</v>
      </c>
      <c r="C21" s="45" t="s">
        <v>210</v>
      </c>
      <c r="D21" s="38" t="s">
        <v>211</v>
      </c>
      <c r="E21" s="46">
        <v>5929.87</v>
      </c>
      <c r="F21" s="46">
        <v>5929.87</v>
      </c>
      <c r="G21" s="46">
        <v>0</v>
      </c>
    </row>
    <row r="22" spans="1:7" ht="12.75">
      <c r="A22" s="43">
        <v>150</v>
      </c>
      <c r="B22" s="44">
        <v>15011</v>
      </c>
      <c r="C22" s="45" t="s">
        <v>212</v>
      </c>
      <c r="D22" s="38" t="s">
        <v>211</v>
      </c>
      <c r="E22" s="46">
        <v>1046.45</v>
      </c>
      <c r="F22" s="46">
        <v>1046.45</v>
      </c>
      <c r="G22" s="46">
        <v>0</v>
      </c>
    </row>
    <row r="23" spans="1:7" ht="12.75">
      <c r="A23" s="43">
        <v>150</v>
      </c>
      <c r="B23" s="44">
        <v>15011</v>
      </c>
      <c r="C23" s="45" t="s">
        <v>213</v>
      </c>
      <c r="D23" s="38" t="s">
        <v>214</v>
      </c>
      <c r="E23" s="46">
        <v>3570</v>
      </c>
      <c r="F23" s="46">
        <v>3570</v>
      </c>
      <c r="G23" s="46">
        <v>0</v>
      </c>
    </row>
    <row r="24" spans="1:7" ht="12.75">
      <c r="A24" s="43">
        <v>150</v>
      </c>
      <c r="B24" s="44">
        <v>15011</v>
      </c>
      <c r="C24" s="45" t="s">
        <v>215</v>
      </c>
      <c r="D24" s="38" t="s">
        <v>214</v>
      </c>
      <c r="E24" s="46">
        <v>630</v>
      </c>
      <c r="F24" s="46">
        <v>630</v>
      </c>
      <c r="G24" s="46">
        <v>0</v>
      </c>
    </row>
    <row r="25" spans="1:7" ht="12.75">
      <c r="A25" s="43">
        <v>150</v>
      </c>
      <c r="B25" s="44">
        <v>15011</v>
      </c>
      <c r="C25" s="45" t="s">
        <v>216</v>
      </c>
      <c r="D25" s="38" t="s">
        <v>217</v>
      </c>
      <c r="E25" s="46">
        <v>377.4</v>
      </c>
      <c r="F25" s="46">
        <v>377.4</v>
      </c>
      <c r="G25" s="46">
        <v>0</v>
      </c>
    </row>
    <row r="26" spans="1:7" ht="12.75">
      <c r="A26" s="43">
        <v>150</v>
      </c>
      <c r="B26" s="44">
        <v>15011</v>
      </c>
      <c r="C26" s="45" t="s">
        <v>218</v>
      </c>
      <c r="D26" s="38" t="s">
        <v>217</v>
      </c>
      <c r="E26" s="46">
        <v>66.6</v>
      </c>
      <c r="F26" s="46">
        <v>66.6</v>
      </c>
      <c r="G26" s="46">
        <v>0</v>
      </c>
    </row>
    <row r="27" spans="1:7" ht="12.75">
      <c r="A27" s="37">
        <v>400</v>
      </c>
      <c r="B27" s="97" t="s">
        <v>108</v>
      </c>
      <c r="C27" s="96"/>
      <c r="D27" s="96"/>
      <c r="E27" s="39">
        <f>SUBTOTAL(9,E$28:E$45)</f>
        <v>376418</v>
      </c>
      <c r="F27" s="39">
        <f>SUBTOTAL(9,F$28:F$45)</f>
        <v>306418</v>
      </c>
      <c r="G27" s="39">
        <f>SUBTOTAL(9,G$28:G$45)</f>
        <v>70000</v>
      </c>
    </row>
    <row r="28" spans="1:7" ht="12.75">
      <c r="A28" s="37">
        <v>400</v>
      </c>
      <c r="B28" s="41">
        <v>40002</v>
      </c>
      <c r="C28" s="95" t="s">
        <v>109</v>
      </c>
      <c r="D28" s="96"/>
      <c r="E28" s="42">
        <f>SUBTOTAL(9,E$29:E$45)</f>
        <v>376418</v>
      </c>
      <c r="F28" s="42">
        <f>SUBTOTAL(9,F$29:F$45)</f>
        <v>306418</v>
      </c>
      <c r="G28" s="42">
        <f>SUBTOTAL(9,G$29:G$45)</f>
        <v>70000</v>
      </c>
    </row>
    <row r="29" spans="1:7" ht="12.75">
      <c r="A29" s="43">
        <v>400</v>
      </c>
      <c r="B29" s="44">
        <v>40002</v>
      </c>
      <c r="C29" s="45" t="s">
        <v>219</v>
      </c>
      <c r="D29" s="38" t="s">
        <v>220</v>
      </c>
      <c r="E29" s="46">
        <v>500</v>
      </c>
      <c r="F29" s="46">
        <v>500</v>
      </c>
      <c r="G29" s="46">
        <v>0</v>
      </c>
    </row>
    <row r="30" spans="1:7" ht="12.75">
      <c r="A30" s="43">
        <v>400</v>
      </c>
      <c r="B30" s="44">
        <v>40002</v>
      </c>
      <c r="C30" s="45" t="s">
        <v>221</v>
      </c>
      <c r="D30" s="38" t="s">
        <v>199</v>
      </c>
      <c r="E30" s="46">
        <v>25200</v>
      </c>
      <c r="F30" s="46">
        <v>25200</v>
      </c>
      <c r="G30" s="46">
        <v>0</v>
      </c>
    </row>
    <row r="31" spans="1:7" ht="12.75">
      <c r="A31" s="43">
        <v>400</v>
      </c>
      <c r="B31" s="44">
        <v>40002</v>
      </c>
      <c r="C31" s="45" t="s">
        <v>222</v>
      </c>
      <c r="D31" s="38" t="s">
        <v>202</v>
      </c>
      <c r="E31" s="46">
        <v>11733</v>
      </c>
      <c r="F31" s="46">
        <v>11733</v>
      </c>
      <c r="G31" s="46">
        <v>0</v>
      </c>
    </row>
    <row r="32" spans="1:7" ht="12.75">
      <c r="A32" s="43">
        <v>400</v>
      </c>
      <c r="B32" s="44">
        <v>40002</v>
      </c>
      <c r="C32" s="45" t="s">
        <v>223</v>
      </c>
      <c r="D32" s="38" t="s">
        <v>205</v>
      </c>
      <c r="E32" s="46">
        <v>1317</v>
      </c>
      <c r="F32" s="46">
        <v>1317</v>
      </c>
      <c r="G32" s="46">
        <v>0</v>
      </c>
    </row>
    <row r="33" spans="1:7" ht="25.5">
      <c r="A33" s="43">
        <v>400</v>
      </c>
      <c r="B33" s="44">
        <v>40002</v>
      </c>
      <c r="C33" s="45" t="s">
        <v>224</v>
      </c>
      <c r="D33" s="38" t="s">
        <v>225</v>
      </c>
      <c r="E33" s="46">
        <v>720</v>
      </c>
      <c r="F33" s="46">
        <v>720</v>
      </c>
      <c r="G33" s="46">
        <v>0</v>
      </c>
    </row>
    <row r="34" spans="1:7" ht="12.75">
      <c r="A34" s="43">
        <v>400</v>
      </c>
      <c r="B34" s="44">
        <v>40002</v>
      </c>
      <c r="C34" s="45" t="s">
        <v>226</v>
      </c>
      <c r="D34" s="38" t="s">
        <v>208</v>
      </c>
      <c r="E34" s="46">
        <v>44200</v>
      </c>
      <c r="F34" s="46">
        <v>44200</v>
      </c>
      <c r="G34" s="46">
        <v>0</v>
      </c>
    </row>
    <row r="35" spans="1:7" ht="12.75">
      <c r="A35" s="43">
        <v>400</v>
      </c>
      <c r="B35" s="44">
        <v>40002</v>
      </c>
      <c r="C35" s="45" t="s">
        <v>227</v>
      </c>
      <c r="D35" s="38" t="s">
        <v>211</v>
      </c>
      <c r="E35" s="46">
        <v>15000</v>
      </c>
      <c r="F35" s="46">
        <v>15000</v>
      </c>
      <c r="G35" s="46">
        <v>0</v>
      </c>
    </row>
    <row r="36" spans="1:7" ht="12.75">
      <c r="A36" s="43">
        <v>400</v>
      </c>
      <c r="B36" s="44">
        <v>40002</v>
      </c>
      <c r="C36" s="45" t="s">
        <v>228</v>
      </c>
      <c r="D36" s="38" t="s">
        <v>229</v>
      </c>
      <c r="E36" s="46">
        <v>100000</v>
      </c>
      <c r="F36" s="46">
        <v>100000</v>
      </c>
      <c r="G36" s="46">
        <v>0</v>
      </c>
    </row>
    <row r="37" spans="1:7" ht="12.75">
      <c r="A37" s="43">
        <v>400</v>
      </c>
      <c r="B37" s="44">
        <v>40002</v>
      </c>
      <c r="C37" s="45" t="s">
        <v>230</v>
      </c>
      <c r="D37" s="38" t="s">
        <v>231</v>
      </c>
      <c r="E37" s="46">
        <v>5000</v>
      </c>
      <c r="F37" s="46">
        <v>5000</v>
      </c>
      <c r="G37" s="46">
        <v>0</v>
      </c>
    </row>
    <row r="38" spans="1:7" ht="12.75">
      <c r="A38" s="43">
        <v>400</v>
      </c>
      <c r="B38" s="44">
        <v>40002</v>
      </c>
      <c r="C38" s="45" t="s">
        <v>232</v>
      </c>
      <c r="D38" s="38" t="s">
        <v>217</v>
      </c>
      <c r="E38" s="46">
        <v>30000</v>
      </c>
      <c r="F38" s="46">
        <v>30000</v>
      </c>
      <c r="G38" s="46">
        <v>0</v>
      </c>
    </row>
    <row r="39" spans="1:7" ht="25.5">
      <c r="A39" s="43">
        <v>400</v>
      </c>
      <c r="B39" s="44">
        <v>40002</v>
      </c>
      <c r="C39" s="45" t="s">
        <v>233</v>
      </c>
      <c r="D39" s="38" t="s">
        <v>234</v>
      </c>
      <c r="E39" s="46">
        <v>200</v>
      </c>
      <c r="F39" s="46">
        <v>200</v>
      </c>
      <c r="G39" s="46">
        <v>0</v>
      </c>
    </row>
    <row r="40" spans="1:7" ht="12.75">
      <c r="A40" s="43">
        <v>400</v>
      </c>
      <c r="B40" s="44">
        <v>40002</v>
      </c>
      <c r="C40" s="45" t="s">
        <v>235</v>
      </c>
      <c r="D40" s="38" t="s">
        <v>236</v>
      </c>
      <c r="E40" s="46">
        <v>200</v>
      </c>
      <c r="F40" s="46">
        <v>200</v>
      </c>
      <c r="G40" s="46">
        <v>0</v>
      </c>
    </row>
    <row r="41" spans="1:7" ht="12.75">
      <c r="A41" s="43">
        <v>400</v>
      </c>
      <c r="B41" s="44">
        <v>40002</v>
      </c>
      <c r="C41" s="45" t="s">
        <v>237</v>
      </c>
      <c r="D41" s="38" t="s">
        <v>238</v>
      </c>
      <c r="E41" s="46">
        <v>29248</v>
      </c>
      <c r="F41" s="46">
        <v>29248</v>
      </c>
      <c r="G41" s="46">
        <v>0</v>
      </c>
    </row>
    <row r="42" spans="1:7" ht="12.75">
      <c r="A42" s="43">
        <v>400</v>
      </c>
      <c r="B42" s="44">
        <v>40002</v>
      </c>
      <c r="C42" s="45" t="s">
        <v>239</v>
      </c>
      <c r="D42" s="38" t="s">
        <v>240</v>
      </c>
      <c r="E42" s="46">
        <v>1100</v>
      </c>
      <c r="F42" s="46">
        <v>1100</v>
      </c>
      <c r="G42" s="46">
        <v>0</v>
      </c>
    </row>
    <row r="43" spans="1:7" ht="12.75">
      <c r="A43" s="43">
        <v>400</v>
      </c>
      <c r="B43" s="44">
        <v>40002</v>
      </c>
      <c r="C43" s="45" t="s">
        <v>241</v>
      </c>
      <c r="D43" s="38" t="s">
        <v>242</v>
      </c>
      <c r="E43" s="46">
        <v>40000</v>
      </c>
      <c r="F43" s="46">
        <v>40000</v>
      </c>
      <c r="G43" s="46">
        <v>0</v>
      </c>
    </row>
    <row r="44" spans="1:7" ht="12.75">
      <c r="A44" s="43">
        <v>400</v>
      </c>
      <c r="B44" s="44">
        <v>40002</v>
      </c>
      <c r="C44" s="45" t="s">
        <v>243</v>
      </c>
      <c r="D44" s="38" t="s">
        <v>244</v>
      </c>
      <c r="E44" s="46">
        <v>2000</v>
      </c>
      <c r="F44" s="46">
        <v>2000</v>
      </c>
      <c r="G44" s="46">
        <v>0</v>
      </c>
    </row>
    <row r="45" spans="1:7" ht="12.75">
      <c r="A45" s="43">
        <v>400</v>
      </c>
      <c r="B45" s="44">
        <v>40002</v>
      </c>
      <c r="C45" s="45" t="s">
        <v>191</v>
      </c>
      <c r="D45" s="38" t="s">
        <v>192</v>
      </c>
      <c r="E45" s="46">
        <v>70000</v>
      </c>
      <c r="F45" s="46">
        <v>0</v>
      </c>
      <c r="G45" s="46">
        <v>70000</v>
      </c>
    </row>
    <row r="46" spans="1:7" ht="12.75">
      <c r="A46" s="37">
        <v>600</v>
      </c>
      <c r="B46" s="97" t="s">
        <v>245</v>
      </c>
      <c r="C46" s="96"/>
      <c r="D46" s="96"/>
      <c r="E46" s="39">
        <f>SUBTOTAL(9,E$47:E$57)</f>
        <v>1370439</v>
      </c>
      <c r="F46" s="39">
        <f>SUBTOTAL(9,F$47:F$57)</f>
        <v>735041</v>
      </c>
      <c r="G46" s="39">
        <f>SUBTOTAL(9,G$47:G$57)</f>
        <v>635398</v>
      </c>
    </row>
    <row r="47" spans="1:7" ht="12.75">
      <c r="A47" s="37">
        <v>600</v>
      </c>
      <c r="B47" s="41">
        <v>60004</v>
      </c>
      <c r="C47" s="95" t="s">
        <v>246</v>
      </c>
      <c r="D47" s="96"/>
      <c r="E47" s="42">
        <f>SUBTOTAL(9,E$48:E$49)</f>
        <v>210596</v>
      </c>
      <c r="F47" s="42">
        <f>SUBTOTAL(9,F$48:F$49)</f>
        <v>210596</v>
      </c>
      <c r="G47" s="42">
        <f>SUBTOTAL(9,G$48:G$49)</f>
        <v>0</v>
      </c>
    </row>
    <row r="48" spans="1:7" ht="12.75">
      <c r="A48" s="43">
        <v>600</v>
      </c>
      <c r="B48" s="44">
        <v>60004</v>
      </c>
      <c r="C48" s="45" t="s">
        <v>232</v>
      </c>
      <c r="D48" s="38" t="s">
        <v>217</v>
      </c>
      <c r="E48" s="46">
        <v>198096</v>
      </c>
      <c r="F48" s="46">
        <v>198096</v>
      </c>
      <c r="G48" s="46">
        <v>0</v>
      </c>
    </row>
    <row r="49" spans="1:7" ht="12.75">
      <c r="A49" s="43">
        <v>600</v>
      </c>
      <c r="B49" s="44">
        <v>60004</v>
      </c>
      <c r="C49" s="45" t="s">
        <v>237</v>
      </c>
      <c r="D49" s="38" t="s">
        <v>238</v>
      </c>
      <c r="E49" s="46">
        <v>12500</v>
      </c>
      <c r="F49" s="46">
        <v>12500</v>
      </c>
      <c r="G49" s="46">
        <v>0</v>
      </c>
    </row>
    <row r="50" spans="1:7" ht="12.75">
      <c r="A50" s="43">
        <v>600</v>
      </c>
      <c r="B50" s="41">
        <v>60011</v>
      </c>
      <c r="C50" s="95" t="s">
        <v>247</v>
      </c>
      <c r="D50" s="96"/>
      <c r="E50" s="42">
        <f>SUBTOTAL(9,E$51:E$51)</f>
        <v>70000</v>
      </c>
      <c r="F50" s="42">
        <f>SUBTOTAL(9,F$51:F$51)</f>
        <v>0</v>
      </c>
      <c r="G50" s="42">
        <f>SUBTOTAL(9,G$51:G$51)</f>
        <v>70000</v>
      </c>
    </row>
    <row r="51" spans="1:7" ht="12.75">
      <c r="A51" s="43">
        <v>600</v>
      </c>
      <c r="B51" s="44">
        <v>60011</v>
      </c>
      <c r="C51" s="45" t="s">
        <v>191</v>
      </c>
      <c r="D51" s="38" t="s">
        <v>192</v>
      </c>
      <c r="E51" s="46">
        <v>70000</v>
      </c>
      <c r="F51" s="46">
        <v>0</v>
      </c>
      <c r="G51" s="46">
        <v>70000</v>
      </c>
    </row>
    <row r="52" spans="1:7" ht="12.75">
      <c r="A52" s="43">
        <v>600</v>
      </c>
      <c r="B52" s="41">
        <v>60016</v>
      </c>
      <c r="C52" s="95" t="s">
        <v>248</v>
      </c>
      <c r="D52" s="96"/>
      <c r="E52" s="42">
        <f>SUBTOTAL(9,E$53:E$57)</f>
        <v>1089843</v>
      </c>
      <c r="F52" s="42">
        <f>SUBTOTAL(9,F$53:F$57)</f>
        <v>524445</v>
      </c>
      <c r="G52" s="42">
        <f>SUBTOTAL(9,G$53:G$57)</f>
        <v>565398</v>
      </c>
    </row>
    <row r="53" spans="1:7" ht="12.75">
      <c r="A53" s="43">
        <v>600</v>
      </c>
      <c r="B53" s="44">
        <v>60016</v>
      </c>
      <c r="C53" s="45" t="s">
        <v>226</v>
      </c>
      <c r="D53" s="38" t="s">
        <v>208</v>
      </c>
      <c r="E53" s="46">
        <v>2000</v>
      </c>
      <c r="F53" s="46">
        <v>2000</v>
      </c>
      <c r="G53" s="46">
        <v>0</v>
      </c>
    </row>
    <row r="54" spans="1:7" ht="12.75">
      <c r="A54" s="43">
        <v>600</v>
      </c>
      <c r="B54" s="44">
        <v>60016</v>
      </c>
      <c r="C54" s="45" t="s">
        <v>227</v>
      </c>
      <c r="D54" s="38" t="s">
        <v>211</v>
      </c>
      <c r="E54" s="46">
        <v>61000</v>
      </c>
      <c r="F54" s="46">
        <v>61000</v>
      </c>
      <c r="G54" s="46">
        <v>0</v>
      </c>
    </row>
    <row r="55" spans="1:7" ht="12.75">
      <c r="A55" s="43">
        <v>600</v>
      </c>
      <c r="B55" s="44">
        <v>60016</v>
      </c>
      <c r="C55" s="45" t="s">
        <v>230</v>
      </c>
      <c r="D55" s="38" t="s">
        <v>231</v>
      </c>
      <c r="E55" s="46">
        <v>25152</v>
      </c>
      <c r="F55" s="46">
        <v>25152</v>
      </c>
      <c r="G55" s="46">
        <v>0</v>
      </c>
    </row>
    <row r="56" spans="1:7" ht="12.75">
      <c r="A56" s="43">
        <v>600</v>
      </c>
      <c r="B56" s="44">
        <v>60016</v>
      </c>
      <c r="C56" s="45" t="s">
        <v>232</v>
      </c>
      <c r="D56" s="38" t="s">
        <v>217</v>
      </c>
      <c r="E56" s="46">
        <v>436293</v>
      </c>
      <c r="F56" s="46">
        <v>436293</v>
      </c>
      <c r="G56" s="46">
        <v>0</v>
      </c>
    </row>
    <row r="57" spans="1:7" ht="12.75">
      <c r="A57" s="43">
        <v>600</v>
      </c>
      <c r="B57" s="44">
        <v>60016</v>
      </c>
      <c r="C57" s="45" t="s">
        <v>191</v>
      </c>
      <c r="D57" s="38" t="s">
        <v>192</v>
      </c>
      <c r="E57" s="46">
        <v>565398</v>
      </c>
      <c r="F57" s="46">
        <v>0</v>
      </c>
      <c r="G57" s="46">
        <v>565398</v>
      </c>
    </row>
    <row r="58" spans="1:7" ht="12.75">
      <c r="A58" s="37">
        <v>700</v>
      </c>
      <c r="B58" s="97" t="s">
        <v>114</v>
      </c>
      <c r="C58" s="96"/>
      <c r="D58" s="96"/>
      <c r="E58" s="39">
        <f>SUBTOTAL(9,E$59:E$67)</f>
        <v>72195</v>
      </c>
      <c r="F58" s="39">
        <f>SUBTOTAL(9,F$59:F$67)</f>
        <v>72195</v>
      </c>
      <c r="G58" s="39">
        <f>SUBTOTAL(9,G$59:G$67)</f>
        <v>0</v>
      </c>
    </row>
    <row r="59" spans="1:7" ht="12.75">
      <c r="A59" s="37">
        <v>700</v>
      </c>
      <c r="B59" s="41">
        <v>70005</v>
      </c>
      <c r="C59" s="95" t="s">
        <v>115</v>
      </c>
      <c r="D59" s="96"/>
      <c r="E59" s="42">
        <f>SUBTOTAL(9,E$60:E$67)</f>
        <v>72195</v>
      </c>
      <c r="F59" s="42">
        <f>SUBTOTAL(9,F$60:F$67)</f>
        <v>72195</v>
      </c>
      <c r="G59" s="42">
        <f>SUBTOTAL(9,G$60:G$67)</f>
        <v>0</v>
      </c>
    </row>
    <row r="60" spans="1:7" ht="12.75">
      <c r="A60" s="43">
        <v>700</v>
      </c>
      <c r="B60" s="44">
        <v>70005</v>
      </c>
      <c r="C60" s="45" t="s">
        <v>222</v>
      </c>
      <c r="D60" s="38" t="s">
        <v>202</v>
      </c>
      <c r="E60" s="46">
        <v>80</v>
      </c>
      <c r="F60" s="46">
        <v>80</v>
      </c>
      <c r="G60" s="46">
        <v>0</v>
      </c>
    </row>
    <row r="61" spans="1:7" ht="12.75">
      <c r="A61" s="43">
        <v>700</v>
      </c>
      <c r="B61" s="44">
        <v>70005</v>
      </c>
      <c r="C61" s="45" t="s">
        <v>223</v>
      </c>
      <c r="D61" s="38" t="s">
        <v>205</v>
      </c>
      <c r="E61" s="46">
        <v>13</v>
      </c>
      <c r="F61" s="46">
        <v>13</v>
      </c>
      <c r="G61" s="46">
        <v>0</v>
      </c>
    </row>
    <row r="62" spans="1:7" ht="12.75">
      <c r="A62" s="43">
        <v>700</v>
      </c>
      <c r="B62" s="44">
        <v>70005</v>
      </c>
      <c r="C62" s="45" t="s">
        <v>226</v>
      </c>
      <c r="D62" s="38" t="s">
        <v>208</v>
      </c>
      <c r="E62" s="46">
        <v>500</v>
      </c>
      <c r="F62" s="46">
        <v>500</v>
      </c>
      <c r="G62" s="46">
        <v>0</v>
      </c>
    </row>
    <row r="63" spans="1:7" ht="12.75">
      <c r="A63" s="43">
        <v>700</v>
      </c>
      <c r="B63" s="44">
        <v>70005</v>
      </c>
      <c r="C63" s="45" t="s">
        <v>227</v>
      </c>
      <c r="D63" s="38" t="s">
        <v>211</v>
      </c>
      <c r="E63" s="46">
        <v>26000</v>
      </c>
      <c r="F63" s="46">
        <v>26000</v>
      </c>
      <c r="G63" s="46">
        <v>0</v>
      </c>
    </row>
    <row r="64" spans="1:7" ht="12.75">
      <c r="A64" s="43">
        <v>700</v>
      </c>
      <c r="B64" s="44">
        <v>70005</v>
      </c>
      <c r="C64" s="45" t="s">
        <v>228</v>
      </c>
      <c r="D64" s="38" t="s">
        <v>229</v>
      </c>
      <c r="E64" s="46">
        <v>2000</v>
      </c>
      <c r="F64" s="46">
        <v>2000</v>
      </c>
      <c r="G64" s="46">
        <v>0</v>
      </c>
    </row>
    <row r="65" spans="1:7" ht="12.75">
      <c r="A65" s="43">
        <v>700</v>
      </c>
      <c r="B65" s="44">
        <v>70005</v>
      </c>
      <c r="C65" s="45" t="s">
        <v>230</v>
      </c>
      <c r="D65" s="38" t="s">
        <v>231</v>
      </c>
      <c r="E65" s="46">
        <v>17000</v>
      </c>
      <c r="F65" s="46">
        <v>17000</v>
      </c>
      <c r="G65" s="46">
        <v>0</v>
      </c>
    </row>
    <row r="66" spans="1:7" ht="12.75">
      <c r="A66" s="43">
        <v>700</v>
      </c>
      <c r="B66" s="44">
        <v>70005</v>
      </c>
      <c r="C66" s="45" t="s">
        <v>232</v>
      </c>
      <c r="D66" s="38" t="s">
        <v>217</v>
      </c>
      <c r="E66" s="46">
        <v>24602</v>
      </c>
      <c r="F66" s="46">
        <v>24602</v>
      </c>
      <c r="G66" s="46">
        <v>0</v>
      </c>
    </row>
    <row r="67" spans="1:7" ht="25.5">
      <c r="A67" s="43">
        <v>700</v>
      </c>
      <c r="B67" s="44">
        <v>70005</v>
      </c>
      <c r="C67" s="45" t="s">
        <v>249</v>
      </c>
      <c r="D67" s="38" t="s">
        <v>250</v>
      </c>
      <c r="E67" s="46">
        <v>2000</v>
      </c>
      <c r="F67" s="46">
        <v>2000</v>
      </c>
      <c r="G67" s="46">
        <v>0</v>
      </c>
    </row>
    <row r="68" spans="1:7" ht="12.75">
      <c r="A68" s="37">
        <v>710</v>
      </c>
      <c r="B68" s="97" t="s">
        <v>251</v>
      </c>
      <c r="C68" s="96"/>
      <c r="D68" s="96"/>
      <c r="E68" s="39">
        <f>SUBTOTAL(9,E$69:E$70)</f>
        <v>5000</v>
      </c>
      <c r="F68" s="39">
        <f>SUBTOTAL(9,F$69:F$70)</f>
        <v>5000</v>
      </c>
      <c r="G68" s="39">
        <f>SUBTOTAL(9,G$69:G$70)</f>
        <v>0</v>
      </c>
    </row>
    <row r="69" spans="1:7" ht="12.75">
      <c r="A69" s="37">
        <v>710</v>
      </c>
      <c r="B69" s="41">
        <v>71004</v>
      </c>
      <c r="C69" s="95" t="s">
        <v>252</v>
      </c>
      <c r="D69" s="96"/>
      <c r="E69" s="42">
        <f>SUBTOTAL(9,E$70:E$70)</f>
        <v>5000</v>
      </c>
      <c r="F69" s="42">
        <f>SUBTOTAL(9,F$70:F$70)</f>
        <v>5000</v>
      </c>
      <c r="G69" s="42">
        <f>SUBTOTAL(9,G$70:G$70)</f>
        <v>0</v>
      </c>
    </row>
    <row r="70" spans="1:7" ht="12.75">
      <c r="A70" s="43">
        <v>710</v>
      </c>
      <c r="B70" s="44">
        <v>71004</v>
      </c>
      <c r="C70" s="45" t="s">
        <v>232</v>
      </c>
      <c r="D70" s="38" t="s">
        <v>217</v>
      </c>
      <c r="E70" s="46">
        <v>5000</v>
      </c>
      <c r="F70" s="46">
        <v>5000</v>
      </c>
      <c r="G70" s="46">
        <v>0</v>
      </c>
    </row>
    <row r="71" spans="1:7" ht="12.75">
      <c r="A71" s="37">
        <v>750</v>
      </c>
      <c r="B71" s="97" t="s">
        <v>118</v>
      </c>
      <c r="C71" s="96"/>
      <c r="D71" s="96"/>
      <c r="E71" s="39">
        <f>SUBTOTAL(9,E$72:E$139)</f>
        <v>4235378</v>
      </c>
      <c r="F71" s="39">
        <f>SUBTOTAL(9,F$72:F$139)</f>
        <v>4235378</v>
      </c>
      <c r="G71" s="39">
        <f>SUBTOTAL(9,G$72:G$139)</f>
        <v>0</v>
      </c>
    </row>
    <row r="72" spans="1:7" ht="12.75">
      <c r="A72" s="37">
        <v>750</v>
      </c>
      <c r="B72" s="41">
        <v>75011</v>
      </c>
      <c r="C72" s="95" t="s">
        <v>119</v>
      </c>
      <c r="D72" s="96"/>
      <c r="E72" s="42">
        <f>SUBTOTAL(9,E$73:E$80)</f>
        <v>75693</v>
      </c>
      <c r="F72" s="42">
        <f>SUBTOTAL(9,F$73:F$80)</f>
        <v>75693</v>
      </c>
      <c r="G72" s="42">
        <f>SUBTOTAL(9,G$73:G$80)</f>
        <v>0</v>
      </c>
    </row>
    <row r="73" spans="1:7" ht="12.75">
      <c r="A73" s="43">
        <v>750</v>
      </c>
      <c r="B73" s="44">
        <v>75011</v>
      </c>
      <c r="C73" s="45" t="s">
        <v>221</v>
      </c>
      <c r="D73" s="38" t="s">
        <v>199</v>
      </c>
      <c r="E73" s="46">
        <v>50000</v>
      </c>
      <c r="F73" s="46">
        <v>50000</v>
      </c>
      <c r="G73" s="46">
        <v>0</v>
      </c>
    </row>
    <row r="74" spans="1:7" ht="12.75">
      <c r="A74" s="43">
        <v>750</v>
      </c>
      <c r="B74" s="44">
        <v>75011</v>
      </c>
      <c r="C74" s="45" t="s">
        <v>253</v>
      </c>
      <c r="D74" s="38" t="s">
        <v>254</v>
      </c>
      <c r="E74" s="46">
        <v>3000</v>
      </c>
      <c r="F74" s="46">
        <v>3000</v>
      </c>
      <c r="G74" s="46">
        <v>0</v>
      </c>
    </row>
    <row r="75" spans="1:7" ht="12.75">
      <c r="A75" s="43">
        <v>750</v>
      </c>
      <c r="B75" s="44">
        <v>75011</v>
      </c>
      <c r="C75" s="45" t="s">
        <v>222</v>
      </c>
      <c r="D75" s="38" t="s">
        <v>202</v>
      </c>
      <c r="E75" s="46">
        <v>8010</v>
      </c>
      <c r="F75" s="46">
        <v>8010</v>
      </c>
      <c r="G75" s="46">
        <v>0</v>
      </c>
    </row>
    <row r="76" spans="1:7" ht="12.75">
      <c r="A76" s="43">
        <v>750</v>
      </c>
      <c r="B76" s="44">
        <v>75011</v>
      </c>
      <c r="C76" s="45" t="s">
        <v>223</v>
      </c>
      <c r="D76" s="38" t="s">
        <v>205</v>
      </c>
      <c r="E76" s="46">
        <v>1300</v>
      </c>
      <c r="F76" s="46">
        <v>1300</v>
      </c>
      <c r="G76" s="46">
        <v>0</v>
      </c>
    </row>
    <row r="77" spans="1:7" ht="12.75">
      <c r="A77" s="43">
        <v>750</v>
      </c>
      <c r="B77" s="44">
        <v>75011</v>
      </c>
      <c r="C77" s="45" t="s">
        <v>227</v>
      </c>
      <c r="D77" s="38" t="s">
        <v>211</v>
      </c>
      <c r="E77" s="46">
        <v>1398</v>
      </c>
      <c r="F77" s="46">
        <v>1398</v>
      </c>
      <c r="G77" s="46">
        <v>0</v>
      </c>
    </row>
    <row r="78" spans="1:7" ht="12.75">
      <c r="A78" s="43">
        <v>750</v>
      </c>
      <c r="B78" s="44">
        <v>75011</v>
      </c>
      <c r="C78" s="45" t="s">
        <v>232</v>
      </c>
      <c r="D78" s="38" t="s">
        <v>217</v>
      </c>
      <c r="E78" s="46">
        <v>10305</v>
      </c>
      <c r="F78" s="46">
        <v>10305</v>
      </c>
      <c r="G78" s="46">
        <v>0</v>
      </c>
    </row>
    <row r="79" spans="1:7" ht="12.75">
      <c r="A79" s="43">
        <v>750</v>
      </c>
      <c r="B79" s="44">
        <v>75011</v>
      </c>
      <c r="C79" s="45" t="s">
        <v>235</v>
      </c>
      <c r="D79" s="38" t="s">
        <v>236</v>
      </c>
      <c r="E79" s="46">
        <v>680</v>
      </c>
      <c r="F79" s="46">
        <v>680</v>
      </c>
      <c r="G79" s="46">
        <v>0</v>
      </c>
    </row>
    <row r="80" spans="1:7" ht="12.75">
      <c r="A80" s="43">
        <v>750</v>
      </c>
      <c r="B80" s="44">
        <v>75011</v>
      </c>
      <c r="C80" s="45" t="s">
        <v>239</v>
      </c>
      <c r="D80" s="38" t="s">
        <v>240</v>
      </c>
      <c r="E80" s="46">
        <v>1000</v>
      </c>
      <c r="F80" s="46">
        <v>1000</v>
      </c>
      <c r="G80" s="46">
        <v>0</v>
      </c>
    </row>
    <row r="81" spans="1:7" ht="12.75">
      <c r="A81" s="43">
        <v>750</v>
      </c>
      <c r="B81" s="41">
        <v>75022</v>
      </c>
      <c r="C81" s="95" t="s">
        <v>255</v>
      </c>
      <c r="D81" s="96"/>
      <c r="E81" s="42">
        <f>SUBTOTAL(9,E$82:E$89)</f>
        <v>122100</v>
      </c>
      <c r="F81" s="42">
        <f>SUBTOTAL(9,F$82:F$89)</f>
        <v>122100</v>
      </c>
      <c r="G81" s="42">
        <f>SUBTOTAL(9,G$82:G$89)</f>
        <v>0</v>
      </c>
    </row>
    <row r="82" spans="1:7" ht="12.75">
      <c r="A82" s="43">
        <v>750</v>
      </c>
      <c r="B82" s="44">
        <v>75022</v>
      </c>
      <c r="C82" s="45" t="s">
        <v>256</v>
      </c>
      <c r="D82" s="38" t="s">
        <v>257</v>
      </c>
      <c r="E82" s="46">
        <v>110000</v>
      </c>
      <c r="F82" s="46">
        <v>110000</v>
      </c>
      <c r="G82" s="46">
        <v>0</v>
      </c>
    </row>
    <row r="83" spans="1:7" ht="12.75">
      <c r="A83" s="43">
        <v>750</v>
      </c>
      <c r="B83" s="44">
        <v>75022</v>
      </c>
      <c r="C83" s="45" t="s">
        <v>226</v>
      </c>
      <c r="D83" s="38" t="s">
        <v>208</v>
      </c>
      <c r="E83" s="46">
        <v>1000</v>
      </c>
      <c r="F83" s="46">
        <v>1000</v>
      </c>
      <c r="G83" s="46">
        <v>0</v>
      </c>
    </row>
    <row r="84" spans="1:7" ht="12.75">
      <c r="A84" s="43">
        <v>750</v>
      </c>
      <c r="B84" s="44">
        <v>75022</v>
      </c>
      <c r="C84" s="45" t="s">
        <v>227</v>
      </c>
      <c r="D84" s="38" t="s">
        <v>211</v>
      </c>
      <c r="E84" s="46">
        <v>5500</v>
      </c>
      <c r="F84" s="46">
        <v>5500</v>
      </c>
      <c r="G84" s="46">
        <v>0</v>
      </c>
    </row>
    <row r="85" spans="1:7" ht="12.75">
      <c r="A85" s="43">
        <v>750</v>
      </c>
      <c r="B85" s="44">
        <v>75022</v>
      </c>
      <c r="C85" s="45" t="s">
        <v>232</v>
      </c>
      <c r="D85" s="38" t="s">
        <v>217</v>
      </c>
      <c r="E85" s="46">
        <v>2500</v>
      </c>
      <c r="F85" s="46">
        <v>2500</v>
      </c>
      <c r="G85" s="46">
        <v>0</v>
      </c>
    </row>
    <row r="86" spans="1:7" ht="25.5">
      <c r="A86" s="43">
        <v>750</v>
      </c>
      <c r="B86" s="44">
        <v>75022</v>
      </c>
      <c r="C86" s="45" t="s">
        <v>258</v>
      </c>
      <c r="D86" s="38" t="s">
        <v>259</v>
      </c>
      <c r="E86" s="46">
        <v>1000</v>
      </c>
      <c r="F86" s="46">
        <v>1000</v>
      </c>
      <c r="G86" s="46">
        <v>0</v>
      </c>
    </row>
    <row r="87" spans="1:7" ht="25.5">
      <c r="A87" s="43">
        <v>750</v>
      </c>
      <c r="B87" s="44">
        <v>75022</v>
      </c>
      <c r="C87" s="45" t="s">
        <v>233</v>
      </c>
      <c r="D87" s="38" t="s">
        <v>234</v>
      </c>
      <c r="E87" s="46">
        <v>500</v>
      </c>
      <c r="F87" s="46">
        <v>500</v>
      </c>
      <c r="G87" s="46">
        <v>0</v>
      </c>
    </row>
    <row r="88" spans="1:7" ht="12.75">
      <c r="A88" s="43">
        <v>750</v>
      </c>
      <c r="B88" s="44">
        <v>75022</v>
      </c>
      <c r="C88" s="45" t="s">
        <v>235</v>
      </c>
      <c r="D88" s="38" t="s">
        <v>236</v>
      </c>
      <c r="E88" s="46">
        <v>800</v>
      </c>
      <c r="F88" s="46">
        <v>800</v>
      </c>
      <c r="G88" s="46">
        <v>0</v>
      </c>
    </row>
    <row r="89" spans="1:7" ht="25.5">
      <c r="A89" s="43">
        <v>750</v>
      </c>
      <c r="B89" s="44">
        <v>75022</v>
      </c>
      <c r="C89" s="45" t="s">
        <v>260</v>
      </c>
      <c r="D89" s="38" t="s">
        <v>261</v>
      </c>
      <c r="E89" s="46">
        <v>800</v>
      </c>
      <c r="F89" s="46">
        <v>800</v>
      </c>
      <c r="G89" s="46">
        <v>0</v>
      </c>
    </row>
    <row r="90" spans="1:7" ht="12.75">
      <c r="A90" s="43">
        <v>750</v>
      </c>
      <c r="B90" s="41">
        <v>75023</v>
      </c>
      <c r="C90" s="95" t="s">
        <v>124</v>
      </c>
      <c r="D90" s="96"/>
      <c r="E90" s="42">
        <f>SUBTOTAL(9,E$91:E$114)</f>
        <v>3519409</v>
      </c>
      <c r="F90" s="42">
        <f>SUBTOTAL(9,F$91:F$114)</f>
        <v>3519409</v>
      </c>
      <c r="G90" s="42">
        <f>SUBTOTAL(9,G$91:G$114)</f>
        <v>0</v>
      </c>
    </row>
    <row r="91" spans="1:7" ht="12.75">
      <c r="A91" s="43">
        <v>750</v>
      </c>
      <c r="B91" s="44">
        <v>75023</v>
      </c>
      <c r="C91" s="45" t="s">
        <v>219</v>
      </c>
      <c r="D91" s="38" t="s">
        <v>220</v>
      </c>
      <c r="E91" s="46">
        <v>6300</v>
      </c>
      <c r="F91" s="46">
        <v>6300</v>
      </c>
      <c r="G91" s="46">
        <v>0</v>
      </c>
    </row>
    <row r="92" spans="1:7" ht="12.75">
      <c r="A92" s="43">
        <v>750</v>
      </c>
      <c r="B92" s="44">
        <v>75023</v>
      </c>
      <c r="C92" s="45" t="s">
        <v>221</v>
      </c>
      <c r="D92" s="38" t="s">
        <v>199</v>
      </c>
      <c r="E92" s="46">
        <v>2163683</v>
      </c>
      <c r="F92" s="46">
        <v>2163683</v>
      </c>
      <c r="G92" s="46">
        <v>0</v>
      </c>
    </row>
    <row r="93" spans="1:7" ht="12.75">
      <c r="A93" s="43">
        <v>750</v>
      </c>
      <c r="B93" s="44">
        <v>75023</v>
      </c>
      <c r="C93" s="45" t="s">
        <v>253</v>
      </c>
      <c r="D93" s="38" t="s">
        <v>254</v>
      </c>
      <c r="E93" s="46">
        <v>155000</v>
      </c>
      <c r="F93" s="46">
        <v>155000</v>
      </c>
      <c r="G93" s="46">
        <v>0</v>
      </c>
    </row>
    <row r="94" spans="1:7" ht="12.75">
      <c r="A94" s="43">
        <v>750</v>
      </c>
      <c r="B94" s="44">
        <v>75023</v>
      </c>
      <c r="C94" s="45" t="s">
        <v>262</v>
      </c>
      <c r="D94" s="38" t="s">
        <v>263</v>
      </c>
      <c r="E94" s="46">
        <v>105000</v>
      </c>
      <c r="F94" s="46">
        <v>105000</v>
      </c>
      <c r="G94" s="46">
        <v>0</v>
      </c>
    </row>
    <row r="95" spans="1:7" ht="12.75">
      <c r="A95" s="43">
        <v>750</v>
      </c>
      <c r="B95" s="44">
        <v>75023</v>
      </c>
      <c r="C95" s="45" t="s">
        <v>222</v>
      </c>
      <c r="D95" s="38" t="s">
        <v>202</v>
      </c>
      <c r="E95" s="46">
        <v>371744</v>
      </c>
      <c r="F95" s="46">
        <v>371744</v>
      </c>
      <c r="G95" s="46">
        <v>0</v>
      </c>
    </row>
    <row r="96" spans="1:7" ht="12.75">
      <c r="A96" s="43">
        <v>750</v>
      </c>
      <c r="B96" s="44">
        <v>75023</v>
      </c>
      <c r="C96" s="45" t="s">
        <v>223</v>
      </c>
      <c r="D96" s="38" t="s">
        <v>205</v>
      </c>
      <c r="E96" s="46">
        <v>48982</v>
      </c>
      <c r="F96" s="46">
        <v>48982</v>
      </c>
      <c r="G96" s="46">
        <v>0</v>
      </c>
    </row>
    <row r="97" spans="1:7" ht="25.5">
      <c r="A97" s="43">
        <v>750</v>
      </c>
      <c r="B97" s="44">
        <v>75023</v>
      </c>
      <c r="C97" s="45" t="s">
        <v>224</v>
      </c>
      <c r="D97" s="38" t="s">
        <v>225</v>
      </c>
      <c r="E97" s="46">
        <v>34800</v>
      </c>
      <c r="F97" s="46">
        <v>34800</v>
      </c>
      <c r="G97" s="46">
        <v>0</v>
      </c>
    </row>
    <row r="98" spans="1:7" ht="12.75">
      <c r="A98" s="43">
        <v>750</v>
      </c>
      <c r="B98" s="44">
        <v>75023</v>
      </c>
      <c r="C98" s="45" t="s">
        <v>226</v>
      </c>
      <c r="D98" s="38" t="s">
        <v>208</v>
      </c>
      <c r="E98" s="46">
        <v>24000</v>
      </c>
      <c r="F98" s="46">
        <v>24000</v>
      </c>
      <c r="G98" s="46">
        <v>0</v>
      </c>
    </row>
    <row r="99" spans="1:7" ht="12.75">
      <c r="A99" s="43">
        <v>750</v>
      </c>
      <c r="B99" s="44">
        <v>75023</v>
      </c>
      <c r="C99" s="45" t="s">
        <v>227</v>
      </c>
      <c r="D99" s="38" t="s">
        <v>211</v>
      </c>
      <c r="E99" s="46">
        <v>90900</v>
      </c>
      <c r="F99" s="46">
        <v>90900</v>
      </c>
      <c r="G99" s="46">
        <v>0</v>
      </c>
    </row>
    <row r="100" spans="1:7" ht="12.75">
      <c r="A100" s="43">
        <v>750</v>
      </c>
      <c r="B100" s="44">
        <v>75023</v>
      </c>
      <c r="C100" s="45" t="s">
        <v>228</v>
      </c>
      <c r="D100" s="38" t="s">
        <v>229</v>
      </c>
      <c r="E100" s="46">
        <v>75000</v>
      </c>
      <c r="F100" s="46">
        <v>75000</v>
      </c>
      <c r="G100" s="46">
        <v>0</v>
      </c>
    </row>
    <row r="101" spans="1:7" ht="12.75">
      <c r="A101" s="43">
        <v>750</v>
      </c>
      <c r="B101" s="44">
        <v>75023</v>
      </c>
      <c r="C101" s="45" t="s">
        <v>230</v>
      </c>
      <c r="D101" s="38" t="s">
        <v>231</v>
      </c>
      <c r="E101" s="46">
        <v>1000</v>
      </c>
      <c r="F101" s="46">
        <v>1000</v>
      </c>
      <c r="G101" s="46">
        <v>0</v>
      </c>
    </row>
    <row r="102" spans="1:7" ht="12.75">
      <c r="A102" s="43">
        <v>750</v>
      </c>
      <c r="B102" s="44">
        <v>75023</v>
      </c>
      <c r="C102" s="45" t="s">
        <v>264</v>
      </c>
      <c r="D102" s="38" t="s">
        <v>265</v>
      </c>
      <c r="E102" s="46">
        <v>1000</v>
      </c>
      <c r="F102" s="46">
        <v>1000</v>
      </c>
      <c r="G102" s="46">
        <v>0</v>
      </c>
    </row>
    <row r="103" spans="1:7" ht="12.75">
      <c r="A103" s="43">
        <v>750</v>
      </c>
      <c r="B103" s="44">
        <v>75023</v>
      </c>
      <c r="C103" s="45" t="s">
        <v>232</v>
      </c>
      <c r="D103" s="38" t="s">
        <v>217</v>
      </c>
      <c r="E103" s="46">
        <v>290600</v>
      </c>
      <c r="F103" s="46">
        <v>290600</v>
      </c>
      <c r="G103" s="46">
        <v>0</v>
      </c>
    </row>
    <row r="104" spans="1:7" ht="12.75">
      <c r="A104" s="43">
        <v>750</v>
      </c>
      <c r="B104" s="44">
        <v>75023</v>
      </c>
      <c r="C104" s="45" t="s">
        <v>266</v>
      </c>
      <c r="D104" s="38" t="s">
        <v>267</v>
      </c>
      <c r="E104" s="46">
        <v>3500</v>
      </c>
      <c r="F104" s="46">
        <v>3500</v>
      </c>
      <c r="G104" s="46">
        <v>0</v>
      </c>
    </row>
    <row r="105" spans="1:7" ht="25.5">
      <c r="A105" s="43">
        <v>750</v>
      </c>
      <c r="B105" s="44">
        <v>75023</v>
      </c>
      <c r="C105" s="45" t="s">
        <v>258</v>
      </c>
      <c r="D105" s="38" t="s">
        <v>259</v>
      </c>
      <c r="E105" s="46">
        <v>7000</v>
      </c>
      <c r="F105" s="46">
        <v>7000</v>
      </c>
      <c r="G105" s="46">
        <v>0</v>
      </c>
    </row>
    <row r="106" spans="1:7" ht="25.5">
      <c r="A106" s="43">
        <v>750</v>
      </c>
      <c r="B106" s="44">
        <v>75023</v>
      </c>
      <c r="C106" s="45" t="s">
        <v>233</v>
      </c>
      <c r="D106" s="38" t="s">
        <v>234</v>
      </c>
      <c r="E106" s="46">
        <v>10000</v>
      </c>
      <c r="F106" s="46">
        <v>10000</v>
      </c>
      <c r="G106" s="46">
        <v>0</v>
      </c>
    </row>
    <row r="107" spans="1:7" ht="25.5">
      <c r="A107" s="43">
        <v>750</v>
      </c>
      <c r="B107" s="44">
        <v>75023</v>
      </c>
      <c r="C107" s="45" t="s">
        <v>249</v>
      </c>
      <c r="D107" s="38" t="s">
        <v>250</v>
      </c>
      <c r="E107" s="46">
        <v>1000</v>
      </c>
      <c r="F107" s="46">
        <v>1000</v>
      </c>
      <c r="G107" s="46">
        <v>0</v>
      </c>
    </row>
    <row r="108" spans="1:7" ht="12.75">
      <c r="A108" s="43">
        <v>750</v>
      </c>
      <c r="B108" s="44">
        <v>75023</v>
      </c>
      <c r="C108" s="45" t="s">
        <v>235</v>
      </c>
      <c r="D108" s="38" t="s">
        <v>236</v>
      </c>
      <c r="E108" s="46">
        <v>45000</v>
      </c>
      <c r="F108" s="46">
        <v>45000</v>
      </c>
      <c r="G108" s="46">
        <v>0</v>
      </c>
    </row>
    <row r="109" spans="1:7" ht="12.75">
      <c r="A109" s="43">
        <v>750</v>
      </c>
      <c r="B109" s="44">
        <v>75023</v>
      </c>
      <c r="C109" s="45" t="s">
        <v>237</v>
      </c>
      <c r="D109" s="38" t="s">
        <v>238</v>
      </c>
      <c r="E109" s="46">
        <v>8000</v>
      </c>
      <c r="F109" s="46">
        <v>8000</v>
      </c>
      <c r="G109" s="46">
        <v>0</v>
      </c>
    </row>
    <row r="110" spans="1:7" ht="12.75">
      <c r="A110" s="43">
        <v>750</v>
      </c>
      <c r="B110" s="44">
        <v>75023</v>
      </c>
      <c r="C110" s="45" t="s">
        <v>239</v>
      </c>
      <c r="D110" s="38" t="s">
        <v>240</v>
      </c>
      <c r="E110" s="46">
        <v>57600</v>
      </c>
      <c r="F110" s="46">
        <v>57600</v>
      </c>
      <c r="G110" s="46">
        <v>0</v>
      </c>
    </row>
    <row r="111" spans="1:7" ht="12.75">
      <c r="A111" s="43">
        <v>750</v>
      </c>
      <c r="B111" s="44">
        <v>75023</v>
      </c>
      <c r="C111" s="45" t="s">
        <v>268</v>
      </c>
      <c r="D111" s="38" t="s">
        <v>113</v>
      </c>
      <c r="E111" s="46">
        <v>100</v>
      </c>
      <c r="F111" s="46">
        <v>100</v>
      </c>
      <c r="G111" s="46">
        <v>0</v>
      </c>
    </row>
    <row r="112" spans="1:7" ht="25.5">
      <c r="A112" s="43">
        <v>750</v>
      </c>
      <c r="B112" s="44">
        <v>75023</v>
      </c>
      <c r="C112" s="45" t="s">
        <v>269</v>
      </c>
      <c r="D112" s="38" t="s">
        <v>270</v>
      </c>
      <c r="E112" s="46">
        <v>200</v>
      </c>
      <c r="F112" s="46">
        <v>200</v>
      </c>
      <c r="G112" s="46">
        <v>0</v>
      </c>
    </row>
    <row r="113" spans="1:7" ht="12.75">
      <c r="A113" s="43">
        <v>750</v>
      </c>
      <c r="B113" s="44">
        <v>75023</v>
      </c>
      <c r="C113" s="45" t="s">
        <v>243</v>
      </c>
      <c r="D113" s="38" t="s">
        <v>244</v>
      </c>
      <c r="E113" s="46">
        <v>2000</v>
      </c>
      <c r="F113" s="46">
        <v>2000</v>
      </c>
      <c r="G113" s="46">
        <v>0</v>
      </c>
    </row>
    <row r="114" spans="1:7" ht="25.5">
      <c r="A114" s="43">
        <v>750</v>
      </c>
      <c r="B114" s="44">
        <v>75023</v>
      </c>
      <c r="C114" s="45" t="s">
        <v>260</v>
      </c>
      <c r="D114" s="38" t="s">
        <v>261</v>
      </c>
      <c r="E114" s="46">
        <v>17000</v>
      </c>
      <c r="F114" s="46">
        <v>17000</v>
      </c>
      <c r="G114" s="46">
        <v>0</v>
      </c>
    </row>
    <row r="115" spans="1:7" ht="12.75">
      <c r="A115" s="43">
        <v>750</v>
      </c>
      <c r="B115" s="41">
        <v>75075</v>
      </c>
      <c r="C115" s="95" t="s">
        <v>271</v>
      </c>
      <c r="D115" s="96"/>
      <c r="E115" s="42">
        <f>SUBTOTAL(9,E$116:E$120)</f>
        <v>85598</v>
      </c>
      <c r="F115" s="42">
        <f>SUBTOTAL(9,F$116:F$120)</f>
        <v>85598</v>
      </c>
      <c r="G115" s="42">
        <f>SUBTOTAL(9,G$116:G$120)</f>
        <v>0</v>
      </c>
    </row>
    <row r="116" spans="1:7" ht="12.75">
      <c r="A116" s="43">
        <v>750</v>
      </c>
      <c r="B116" s="44">
        <v>75075</v>
      </c>
      <c r="C116" s="45" t="s">
        <v>222</v>
      </c>
      <c r="D116" s="38" t="s">
        <v>202</v>
      </c>
      <c r="E116" s="46">
        <v>85</v>
      </c>
      <c r="F116" s="46">
        <v>85</v>
      </c>
      <c r="G116" s="46">
        <v>0</v>
      </c>
    </row>
    <row r="117" spans="1:7" ht="12.75">
      <c r="A117" s="43">
        <v>750</v>
      </c>
      <c r="B117" s="44">
        <v>75075</v>
      </c>
      <c r="C117" s="45" t="s">
        <v>223</v>
      </c>
      <c r="D117" s="38" t="s">
        <v>205</v>
      </c>
      <c r="E117" s="46">
        <v>13</v>
      </c>
      <c r="F117" s="46">
        <v>13</v>
      </c>
      <c r="G117" s="46">
        <v>0</v>
      </c>
    </row>
    <row r="118" spans="1:7" ht="12.75">
      <c r="A118" s="43">
        <v>750</v>
      </c>
      <c r="B118" s="44">
        <v>75075</v>
      </c>
      <c r="C118" s="45" t="s">
        <v>226</v>
      </c>
      <c r="D118" s="38" t="s">
        <v>208</v>
      </c>
      <c r="E118" s="46">
        <v>500</v>
      </c>
      <c r="F118" s="46">
        <v>500</v>
      </c>
      <c r="G118" s="46">
        <v>0</v>
      </c>
    </row>
    <row r="119" spans="1:7" ht="12.75">
      <c r="A119" s="43">
        <v>750</v>
      </c>
      <c r="B119" s="44">
        <v>75075</v>
      </c>
      <c r="C119" s="45" t="s">
        <v>227</v>
      </c>
      <c r="D119" s="38" t="s">
        <v>211</v>
      </c>
      <c r="E119" s="46">
        <v>10000</v>
      </c>
      <c r="F119" s="46">
        <v>10000</v>
      </c>
      <c r="G119" s="46">
        <v>0</v>
      </c>
    </row>
    <row r="120" spans="1:7" ht="12.75">
      <c r="A120" s="43">
        <v>750</v>
      </c>
      <c r="B120" s="44">
        <v>75075</v>
      </c>
      <c r="C120" s="45" t="s">
        <v>232</v>
      </c>
      <c r="D120" s="38" t="s">
        <v>217</v>
      </c>
      <c r="E120" s="46">
        <v>75000</v>
      </c>
      <c r="F120" s="46">
        <v>75000</v>
      </c>
      <c r="G120" s="46">
        <v>0</v>
      </c>
    </row>
    <row r="121" spans="1:7" ht="12.75">
      <c r="A121" s="43">
        <v>750</v>
      </c>
      <c r="B121" s="41">
        <v>75095</v>
      </c>
      <c r="C121" s="95" t="s">
        <v>101</v>
      </c>
      <c r="D121" s="96"/>
      <c r="E121" s="42">
        <f>SUBTOTAL(9,E$122:E$139)</f>
        <v>432578</v>
      </c>
      <c r="F121" s="42">
        <f>SUBTOTAL(9,F$122:F$139)</f>
        <v>432578</v>
      </c>
      <c r="G121" s="42">
        <f>SUBTOTAL(9,G$122:G$139)</f>
        <v>0</v>
      </c>
    </row>
    <row r="122" spans="1:7" ht="12.75">
      <c r="A122" s="43">
        <v>750</v>
      </c>
      <c r="B122" s="44">
        <v>75095</v>
      </c>
      <c r="C122" s="45" t="s">
        <v>219</v>
      </c>
      <c r="D122" s="38" t="s">
        <v>220</v>
      </c>
      <c r="E122" s="46">
        <v>3600</v>
      </c>
      <c r="F122" s="46">
        <v>3600</v>
      </c>
      <c r="G122" s="46">
        <v>0</v>
      </c>
    </row>
    <row r="123" spans="1:7" ht="12.75">
      <c r="A123" s="43">
        <v>750</v>
      </c>
      <c r="B123" s="44">
        <v>75095</v>
      </c>
      <c r="C123" s="45" t="s">
        <v>256</v>
      </c>
      <c r="D123" s="38" t="s">
        <v>257</v>
      </c>
      <c r="E123" s="46">
        <v>20000</v>
      </c>
      <c r="F123" s="46">
        <v>20000</v>
      </c>
      <c r="G123" s="46">
        <v>0</v>
      </c>
    </row>
    <row r="124" spans="1:7" ht="12.75">
      <c r="A124" s="43">
        <v>750</v>
      </c>
      <c r="B124" s="44">
        <v>75095</v>
      </c>
      <c r="C124" s="45" t="s">
        <v>221</v>
      </c>
      <c r="D124" s="38" t="s">
        <v>199</v>
      </c>
      <c r="E124" s="46">
        <v>157965</v>
      </c>
      <c r="F124" s="46">
        <v>157965</v>
      </c>
      <c r="G124" s="46">
        <v>0</v>
      </c>
    </row>
    <row r="125" spans="1:7" ht="12.75">
      <c r="A125" s="43">
        <v>750</v>
      </c>
      <c r="B125" s="44">
        <v>75095</v>
      </c>
      <c r="C125" s="45" t="s">
        <v>198</v>
      </c>
      <c r="D125" s="38" t="s">
        <v>199</v>
      </c>
      <c r="E125" s="46">
        <v>57800</v>
      </c>
      <c r="F125" s="46">
        <v>57800</v>
      </c>
      <c r="G125" s="46">
        <v>0</v>
      </c>
    </row>
    <row r="126" spans="1:7" ht="12.75">
      <c r="A126" s="43">
        <v>750</v>
      </c>
      <c r="B126" s="44">
        <v>75095</v>
      </c>
      <c r="C126" s="45" t="s">
        <v>200</v>
      </c>
      <c r="D126" s="38" t="s">
        <v>199</v>
      </c>
      <c r="E126" s="46">
        <v>10200</v>
      </c>
      <c r="F126" s="46">
        <v>10200</v>
      </c>
      <c r="G126" s="46">
        <v>0</v>
      </c>
    </row>
    <row r="127" spans="1:7" ht="12.75">
      <c r="A127" s="43">
        <v>750</v>
      </c>
      <c r="B127" s="44">
        <v>75095</v>
      </c>
      <c r="C127" s="45" t="s">
        <v>253</v>
      </c>
      <c r="D127" s="38" t="s">
        <v>254</v>
      </c>
      <c r="E127" s="46">
        <v>10000</v>
      </c>
      <c r="F127" s="46">
        <v>10000</v>
      </c>
      <c r="G127" s="46">
        <v>0</v>
      </c>
    </row>
    <row r="128" spans="1:7" ht="12.75">
      <c r="A128" s="43">
        <v>750</v>
      </c>
      <c r="B128" s="44">
        <v>75095</v>
      </c>
      <c r="C128" s="45" t="s">
        <v>222</v>
      </c>
      <c r="D128" s="38" t="s">
        <v>202</v>
      </c>
      <c r="E128" s="46">
        <v>28873</v>
      </c>
      <c r="F128" s="46">
        <v>28873</v>
      </c>
      <c r="G128" s="46">
        <v>0</v>
      </c>
    </row>
    <row r="129" spans="1:7" ht="12.75">
      <c r="A129" s="43">
        <v>750</v>
      </c>
      <c r="B129" s="44">
        <v>75095</v>
      </c>
      <c r="C129" s="45" t="s">
        <v>201</v>
      </c>
      <c r="D129" s="38" t="s">
        <v>202</v>
      </c>
      <c r="E129" s="46">
        <v>10016.4</v>
      </c>
      <c r="F129" s="46">
        <v>10016.4</v>
      </c>
      <c r="G129" s="46">
        <v>0</v>
      </c>
    </row>
    <row r="130" spans="1:7" ht="12.75">
      <c r="A130" s="43">
        <v>750</v>
      </c>
      <c r="B130" s="44">
        <v>75095</v>
      </c>
      <c r="C130" s="45" t="s">
        <v>203</v>
      </c>
      <c r="D130" s="38" t="s">
        <v>202</v>
      </c>
      <c r="E130" s="46">
        <v>1767.6</v>
      </c>
      <c r="F130" s="46">
        <v>1767.6</v>
      </c>
      <c r="G130" s="46">
        <v>0</v>
      </c>
    </row>
    <row r="131" spans="1:7" ht="12.75">
      <c r="A131" s="43">
        <v>750</v>
      </c>
      <c r="B131" s="44">
        <v>75095</v>
      </c>
      <c r="C131" s="45" t="s">
        <v>223</v>
      </c>
      <c r="D131" s="38" t="s">
        <v>205</v>
      </c>
      <c r="E131" s="46">
        <v>4115</v>
      </c>
      <c r="F131" s="46">
        <v>4115</v>
      </c>
      <c r="G131" s="46">
        <v>0</v>
      </c>
    </row>
    <row r="132" spans="1:7" ht="12.75">
      <c r="A132" s="43">
        <v>750</v>
      </c>
      <c r="B132" s="44">
        <v>75095</v>
      </c>
      <c r="C132" s="45" t="s">
        <v>204</v>
      </c>
      <c r="D132" s="38" t="s">
        <v>205</v>
      </c>
      <c r="E132" s="46">
        <v>1416.1</v>
      </c>
      <c r="F132" s="46">
        <v>1416.1</v>
      </c>
      <c r="G132" s="46">
        <v>0</v>
      </c>
    </row>
    <row r="133" spans="1:7" ht="12.75">
      <c r="A133" s="43">
        <v>750</v>
      </c>
      <c r="B133" s="44">
        <v>75095</v>
      </c>
      <c r="C133" s="45" t="s">
        <v>206</v>
      </c>
      <c r="D133" s="38" t="s">
        <v>205</v>
      </c>
      <c r="E133" s="46">
        <v>249.9</v>
      </c>
      <c r="F133" s="46">
        <v>249.9</v>
      </c>
      <c r="G133" s="46">
        <v>0</v>
      </c>
    </row>
    <row r="134" spans="1:7" ht="25.5">
      <c r="A134" s="43">
        <v>750</v>
      </c>
      <c r="B134" s="44">
        <v>75095</v>
      </c>
      <c r="C134" s="45" t="s">
        <v>224</v>
      </c>
      <c r="D134" s="38" t="s">
        <v>225</v>
      </c>
      <c r="E134" s="46">
        <v>3600</v>
      </c>
      <c r="F134" s="46">
        <v>3600</v>
      </c>
      <c r="G134" s="46">
        <v>0</v>
      </c>
    </row>
    <row r="135" spans="1:7" ht="12.75">
      <c r="A135" s="43">
        <v>750</v>
      </c>
      <c r="B135" s="44">
        <v>75095</v>
      </c>
      <c r="C135" s="45" t="s">
        <v>227</v>
      </c>
      <c r="D135" s="38" t="s">
        <v>211</v>
      </c>
      <c r="E135" s="46">
        <v>2200</v>
      </c>
      <c r="F135" s="46">
        <v>2200</v>
      </c>
      <c r="G135" s="46">
        <v>0</v>
      </c>
    </row>
    <row r="136" spans="1:7" ht="12.75">
      <c r="A136" s="43">
        <v>750</v>
      </c>
      <c r="B136" s="44">
        <v>75095</v>
      </c>
      <c r="C136" s="45" t="s">
        <v>264</v>
      </c>
      <c r="D136" s="38" t="s">
        <v>265</v>
      </c>
      <c r="E136" s="46">
        <v>500</v>
      </c>
      <c r="F136" s="46">
        <v>500</v>
      </c>
      <c r="G136" s="46">
        <v>0</v>
      </c>
    </row>
    <row r="137" spans="1:7" ht="12.75">
      <c r="A137" s="43">
        <v>750</v>
      </c>
      <c r="B137" s="44">
        <v>75095</v>
      </c>
      <c r="C137" s="45" t="s">
        <v>232</v>
      </c>
      <c r="D137" s="38" t="s">
        <v>217</v>
      </c>
      <c r="E137" s="46">
        <v>200</v>
      </c>
      <c r="F137" s="46">
        <v>200</v>
      </c>
      <c r="G137" s="46">
        <v>0</v>
      </c>
    </row>
    <row r="138" spans="1:7" ht="12.75">
      <c r="A138" s="43">
        <v>750</v>
      </c>
      <c r="B138" s="44">
        <v>75095</v>
      </c>
      <c r="C138" s="45" t="s">
        <v>216</v>
      </c>
      <c r="D138" s="38" t="s">
        <v>217</v>
      </c>
      <c r="E138" s="46">
        <v>102063.75</v>
      </c>
      <c r="F138" s="46">
        <v>102063.75</v>
      </c>
      <c r="G138" s="46">
        <v>0</v>
      </c>
    </row>
    <row r="139" spans="1:7" ht="12.75">
      <c r="A139" s="43">
        <v>750</v>
      </c>
      <c r="B139" s="44">
        <v>75095</v>
      </c>
      <c r="C139" s="45" t="s">
        <v>218</v>
      </c>
      <c r="D139" s="38" t="s">
        <v>217</v>
      </c>
      <c r="E139" s="46">
        <v>18011.25</v>
      </c>
      <c r="F139" s="46">
        <v>18011.25</v>
      </c>
      <c r="G139" s="46">
        <v>0</v>
      </c>
    </row>
    <row r="140" spans="1:7" ht="12.75">
      <c r="A140" s="37">
        <v>751</v>
      </c>
      <c r="B140" s="97" t="s">
        <v>127</v>
      </c>
      <c r="C140" s="96"/>
      <c r="D140" s="96"/>
      <c r="E140" s="39">
        <f>SUBTOTAL(9,E$141:E$145)</f>
        <v>2120</v>
      </c>
      <c r="F140" s="39">
        <f>SUBTOTAL(9,F$141:F$145)</f>
        <v>2120</v>
      </c>
      <c r="G140" s="39">
        <f>SUBTOTAL(9,G$141:G$145)</f>
        <v>0</v>
      </c>
    </row>
    <row r="141" spans="1:7" ht="12.75">
      <c r="A141" s="37">
        <v>751</v>
      </c>
      <c r="B141" s="41">
        <v>75101</v>
      </c>
      <c r="C141" s="95" t="s">
        <v>128</v>
      </c>
      <c r="D141" s="96"/>
      <c r="E141" s="42">
        <f>SUBTOTAL(9,E$142:E$145)</f>
        <v>2120</v>
      </c>
      <c r="F141" s="42">
        <f>SUBTOTAL(9,F$142:F$145)</f>
        <v>2120</v>
      </c>
      <c r="G141" s="42">
        <f>SUBTOTAL(9,G$142:G$145)</f>
        <v>0</v>
      </c>
    </row>
    <row r="142" spans="1:7" ht="12.75">
      <c r="A142" s="43">
        <v>751</v>
      </c>
      <c r="B142" s="44">
        <v>75101</v>
      </c>
      <c r="C142" s="45" t="s">
        <v>222</v>
      </c>
      <c r="D142" s="38" t="s">
        <v>202</v>
      </c>
      <c r="E142" s="46">
        <v>242</v>
      </c>
      <c r="F142" s="46">
        <v>242</v>
      </c>
      <c r="G142" s="46">
        <v>0</v>
      </c>
    </row>
    <row r="143" spans="1:7" ht="12.75">
      <c r="A143" s="43">
        <v>751</v>
      </c>
      <c r="B143" s="44">
        <v>75101</v>
      </c>
      <c r="C143" s="45" t="s">
        <v>223</v>
      </c>
      <c r="D143" s="38" t="s">
        <v>205</v>
      </c>
      <c r="E143" s="46">
        <v>41</v>
      </c>
      <c r="F143" s="46">
        <v>41</v>
      </c>
      <c r="G143" s="46">
        <v>0</v>
      </c>
    </row>
    <row r="144" spans="1:7" ht="12.75">
      <c r="A144" s="43">
        <v>751</v>
      </c>
      <c r="B144" s="44">
        <v>75101</v>
      </c>
      <c r="C144" s="45" t="s">
        <v>226</v>
      </c>
      <c r="D144" s="38" t="s">
        <v>208</v>
      </c>
      <c r="E144" s="46">
        <v>1600</v>
      </c>
      <c r="F144" s="46">
        <v>1600</v>
      </c>
      <c r="G144" s="46">
        <v>0</v>
      </c>
    </row>
    <row r="145" spans="1:7" ht="12.75">
      <c r="A145" s="43">
        <v>751</v>
      </c>
      <c r="B145" s="44">
        <v>75101</v>
      </c>
      <c r="C145" s="45" t="s">
        <v>227</v>
      </c>
      <c r="D145" s="38" t="s">
        <v>211</v>
      </c>
      <c r="E145" s="46">
        <v>237</v>
      </c>
      <c r="F145" s="46">
        <v>237</v>
      </c>
      <c r="G145" s="46">
        <v>0</v>
      </c>
    </row>
    <row r="146" spans="1:7" ht="12.75">
      <c r="A146" s="37">
        <v>754</v>
      </c>
      <c r="B146" s="97" t="s">
        <v>272</v>
      </c>
      <c r="C146" s="96"/>
      <c r="D146" s="96"/>
      <c r="E146" s="39">
        <f>SUBTOTAL(9,E$147:E$168)</f>
        <v>502610</v>
      </c>
      <c r="F146" s="39">
        <f>SUBTOTAL(9,F$147:F$168)</f>
        <v>202610</v>
      </c>
      <c r="G146" s="39">
        <f>SUBTOTAL(9,G$147:G$168)</f>
        <v>300000</v>
      </c>
    </row>
    <row r="147" spans="1:7" ht="12.75">
      <c r="A147" s="37">
        <v>754</v>
      </c>
      <c r="B147" s="41">
        <v>75412</v>
      </c>
      <c r="C147" s="95" t="s">
        <v>273</v>
      </c>
      <c r="D147" s="96"/>
      <c r="E147" s="42">
        <f>SUBTOTAL(9,E$148:E$165)</f>
        <v>500210</v>
      </c>
      <c r="F147" s="42">
        <f>SUBTOTAL(9,F$148:F$165)</f>
        <v>200210</v>
      </c>
      <c r="G147" s="42">
        <f>SUBTOTAL(9,G$148:G$165)</f>
        <v>300000</v>
      </c>
    </row>
    <row r="148" spans="1:7" ht="12.75">
      <c r="A148" s="43">
        <v>754</v>
      </c>
      <c r="B148" s="44">
        <v>75412</v>
      </c>
      <c r="C148" s="45" t="s">
        <v>219</v>
      </c>
      <c r="D148" s="38" t="s">
        <v>220</v>
      </c>
      <c r="E148" s="46">
        <v>45000</v>
      </c>
      <c r="F148" s="46">
        <v>45000</v>
      </c>
      <c r="G148" s="46">
        <v>0</v>
      </c>
    </row>
    <row r="149" spans="1:7" ht="12.75">
      <c r="A149" s="43">
        <v>754</v>
      </c>
      <c r="B149" s="44">
        <v>75412</v>
      </c>
      <c r="C149" s="45" t="s">
        <v>256</v>
      </c>
      <c r="D149" s="38" t="s">
        <v>257</v>
      </c>
      <c r="E149" s="46">
        <v>43000</v>
      </c>
      <c r="F149" s="46">
        <v>43000</v>
      </c>
      <c r="G149" s="46">
        <v>0</v>
      </c>
    </row>
    <row r="150" spans="1:7" ht="12.75">
      <c r="A150" s="43">
        <v>754</v>
      </c>
      <c r="B150" s="44">
        <v>75412</v>
      </c>
      <c r="C150" s="45" t="s">
        <v>222</v>
      </c>
      <c r="D150" s="38" t="s">
        <v>202</v>
      </c>
      <c r="E150" s="46">
        <v>5800</v>
      </c>
      <c r="F150" s="46">
        <v>5800</v>
      </c>
      <c r="G150" s="46">
        <v>0</v>
      </c>
    </row>
    <row r="151" spans="1:7" ht="12.75">
      <c r="A151" s="43">
        <v>754</v>
      </c>
      <c r="B151" s="44">
        <v>75412</v>
      </c>
      <c r="C151" s="45" t="s">
        <v>223</v>
      </c>
      <c r="D151" s="38" t="s">
        <v>205</v>
      </c>
      <c r="E151" s="46">
        <v>300</v>
      </c>
      <c r="F151" s="46">
        <v>300</v>
      </c>
      <c r="G151" s="46">
        <v>0</v>
      </c>
    </row>
    <row r="152" spans="1:7" ht="12.75">
      <c r="A152" s="43">
        <v>754</v>
      </c>
      <c r="B152" s="44">
        <v>75412</v>
      </c>
      <c r="C152" s="45" t="s">
        <v>226</v>
      </c>
      <c r="D152" s="38" t="s">
        <v>208</v>
      </c>
      <c r="E152" s="46">
        <v>47700</v>
      </c>
      <c r="F152" s="46">
        <v>47700</v>
      </c>
      <c r="G152" s="46">
        <v>0</v>
      </c>
    </row>
    <row r="153" spans="1:7" ht="12.75">
      <c r="A153" s="43">
        <v>754</v>
      </c>
      <c r="B153" s="44">
        <v>75412</v>
      </c>
      <c r="C153" s="45" t="s">
        <v>227</v>
      </c>
      <c r="D153" s="38" t="s">
        <v>211</v>
      </c>
      <c r="E153" s="46">
        <v>30570</v>
      </c>
      <c r="F153" s="46">
        <v>30570</v>
      </c>
      <c r="G153" s="46">
        <v>0</v>
      </c>
    </row>
    <row r="154" spans="1:7" ht="12.75">
      <c r="A154" s="43">
        <v>754</v>
      </c>
      <c r="B154" s="44">
        <v>75412</v>
      </c>
      <c r="C154" s="45" t="s">
        <v>228</v>
      </c>
      <c r="D154" s="38" t="s">
        <v>229</v>
      </c>
      <c r="E154" s="46">
        <v>6000</v>
      </c>
      <c r="F154" s="46">
        <v>6000</v>
      </c>
      <c r="G154" s="46">
        <v>0</v>
      </c>
    </row>
    <row r="155" spans="1:7" ht="12.75">
      <c r="A155" s="43">
        <v>754</v>
      </c>
      <c r="B155" s="44">
        <v>75412</v>
      </c>
      <c r="C155" s="45" t="s">
        <v>230</v>
      </c>
      <c r="D155" s="38" t="s">
        <v>231</v>
      </c>
      <c r="E155" s="46">
        <v>1000</v>
      </c>
      <c r="F155" s="46">
        <v>1000</v>
      </c>
      <c r="G155" s="46">
        <v>0</v>
      </c>
    </row>
    <row r="156" spans="1:7" ht="12.75">
      <c r="A156" s="43">
        <v>754</v>
      </c>
      <c r="B156" s="44">
        <v>75412</v>
      </c>
      <c r="C156" s="45" t="s">
        <v>264</v>
      </c>
      <c r="D156" s="38" t="s">
        <v>265</v>
      </c>
      <c r="E156" s="46">
        <v>2540</v>
      </c>
      <c r="F156" s="46">
        <v>2540</v>
      </c>
      <c r="G156" s="46">
        <v>0</v>
      </c>
    </row>
    <row r="157" spans="1:7" ht="12.75">
      <c r="A157" s="43">
        <v>754</v>
      </c>
      <c r="B157" s="44">
        <v>75412</v>
      </c>
      <c r="C157" s="45" t="s">
        <v>232</v>
      </c>
      <c r="D157" s="38" t="s">
        <v>217</v>
      </c>
      <c r="E157" s="46">
        <v>5000</v>
      </c>
      <c r="F157" s="46">
        <v>5000</v>
      </c>
      <c r="G157" s="46">
        <v>0</v>
      </c>
    </row>
    <row r="158" spans="1:7" ht="12.75">
      <c r="A158" s="43">
        <v>754</v>
      </c>
      <c r="B158" s="44">
        <v>75412</v>
      </c>
      <c r="C158" s="45" t="s">
        <v>266</v>
      </c>
      <c r="D158" s="38" t="s">
        <v>267</v>
      </c>
      <c r="E158" s="46">
        <v>500</v>
      </c>
      <c r="F158" s="46">
        <v>500</v>
      </c>
      <c r="G158" s="46">
        <v>0</v>
      </c>
    </row>
    <row r="159" spans="1:7" ht="25.5">
      <c r="A159" s="43">
        <v>754</v>
      </c>
      <c r="B159" s="44">
        <v>75412</v>
      </c>
      <c r="C159" s="45" t="s">
        <v>258</v>
      </c>
      <c r="D159" s="38" t="s">
        <v>259</v>
      </c>
      <c r="E159" s="46">
        <v>1600</v>
      </c>
      <c r="F159" s="46">
        <v>1600</v>
      </c>
      <c r="G159" s="46">
        <v>0</v>
      </c>
    </row>
    <row r="160" spans="1:7" ht="25.5">
      <c r="A160" s="43">
        <v>754</v>
      </c>
      <c r="B160" s="44">
        <v>75412</v>
      </c>
      <c r="C160" s="45" t="s">
        <v>233</v>
      </c>
      <c r="D160" s="38" t="s">
        <v>234</v>
      </c>
      <c r="E160" s="46">
        <v>1000</v>
      </c>
      <c r="F160" s="46">
        <v>1000</v>
      </c>
      <c r="G160" s="46">
        <v>0</v>
      </c>
    </row>
    <row r="161" spans="1:7" ht="12.75">
      <c r="A161" s="43">
        <v>754</v>
      </c>
      <c r="B161" s="44">
        <v>75412</v>
      </c>
      <c r="C161" s="45" t="s">
        <v>235</v>
      </c>
      <c r="D161" s="38" t="s">
        <v>236</v>
      </c>
      <c r="E161" s="46">
        <v>1000</v>
      </c>
      <c r="F161" s="46">
        <v>1000</v>
      </c>
      <c r="G161" s="46">
        <v>0</v>
      </c>
    </row>
    <row r="162" spans="1:7" ht="12.75">
      <c r="A162" s="43">
        <v>754</v>
      </c>
      <c r="B162" s="44">
        <v>75412</v>
      </c>
      <c r="C162" s="45" t="s">
        <v>237</v>
      </c>
      <c r="D162" s="38" t="s">
        <v>238</v>
      </c>
      <c r="E162" s="46">
        <v>6700</v>
      </c>
      <c r="F162" s="46">
        <v>6700</v>
      </c>
      <c r="G162" s="46">
        <v>0</v>
      </c>
    </row>
    <row r="163" spans="1:7" ht="25.5">
      <c r="A163" s="43">
        <v>754</v>
      </c>
      <c r="B163" s="44">
        <v>75412</v>
      </c>
      <c r="C163" s="45" t="s">
        <v>260</v>
      </c>
      <c r="D163" s="38" t="s">
        <v>261</v>
      </c>
      <c r="E163" s="46">
        <v>2500</v>
      </c>
      <c r="F163" s="46">
        <v>2500</v>
      </c>
      <c r="G163" s="46">
        <v>0</v>
      </c>
    </row>
    <row r="164" spans="1:7" ht="12.75">
      <c r="A164" s="43">
        <v>754</v>
      </c>
      <c r="B164" s="44">
        <v>75412</v>
      </c>
      <c r="C164" s="45" t="s">
        <v>191</v>
      </c>
      <c r="D164" s="38" t="s">
        <v>192</v>
      </c>
      <c r="E164" s="46">
        <v>300000</v>
      </c>
      <c r="F164" s="46">
        <v>0</v>
      </c>
      <c r="G164" s="46">
        <v>300000</v>
      </c>
    </row>
    <row r="165" spans="1:7" ht="12.75">
      <c r="A165" s="43">
        <v>754</v>
      </c>
      <c r="B165" s="44">
        <v>75412</v>
      </c>
      <c r="C165" s="45" t="s">
        <v>274</v>
      </c>
      <c r="D165" s="38" t="s">
        <v>275</v>
      </c>
      <c r="E165" s="46">
        <v>0</v>
      </c>
      <c r="F165" s="46">
        <v>0</v>
      </c>
      <c r="G165" s="46">
        <v>0</v>
      </c>
    </row>
    <row r="166" spans="1:7" ht="12.75">
      <c r="A166" s="43">
        <v>754</v>
      </c>
      <c r="B166" s="41">
        <v>75414</v>
      </c>
      <c r="C166" s="95" t="s">
        <v>276</v>
      </c>
      <c r="D166" s="96"/>
      <c r="E166" s="42">
        <f>SUBTOTAL(9,E$167:E$168)</f>
        <v>2400</v>
      </c>
      <c r="F166" s="42">
        <f>SUBTOTAL(9,F$167:F$168)</f>
        <v>2400</v>
      </c>
      <c r="G166" s="42">
        <f>SUBTOTAL(9,G$167:G$168)</f>
        <v>0</v>
      </c>
    </row>
    <row r="167" spans="1:7" ht="12.75">
      <c r="A167" s="43">
        <v>754</v>
      </c>
      <c r="B167" s="44">
        <v>75414</v>
      </c>
      <c r="C167" s="45" t="s">
        <v>226</v>
      </c>
      <c r="D167" s="38" t="s">
        <v>208</v>
      </c>
      <c r="E167" s="46">
        <v>400</v>
      </c>
      <c r="F167" s="46">
        <v>400</v>
      </c>
      <c r="G167" s="46">
        <v>0</v>
      </c>
    </row>
    <row r="168" spans="1:7" ht="12.75">
      <c r="A168" s="43">
        <v>754</v>
      </c>
      <c r="B168" s="44">
        <v>75414</v>
      </c>
      <c r="C168" s="45" t="s">
        <v>227</v>
      </c>
      <c r="D168" s="38" t="s">
        <v>211</v>
      </c>
      <c r="E168" s="46">
        <v>2000</v>
      </c>
      <c r="F168" s="46">
        <v>2000</v>
      </c>
      <c r="G168" s="46">
        <v>0</v>
      </c>
    </row>
    <row r="169" spans="1:7" ht="12.75">
      <c r="A169" s="37">
        <v>757</v>
      </c>
      <c r="B169" s="97" t="s">
        <v>277</v>
      </c>
      <c r="C169" s="96"/>
      <c r="D169" s="96"/>
      <c r="E169" s="39">
        <f>SUBTOTAL(9,E$170:E$172)</f>
        <v>530000</v>
      </c>
      <c r="F169" s="39">
        <f>SUBTOTAL(9,F$170:F$172)</f>
        <v>530000</v>
      </c>
      <c r="G169" s="39">
        <f>SUBTOTAL(9,G$170:G$172)</f>
        <v>0</v>
      </c>
    </row>
    <row r="170" spans="1:7" ht="12.75">
      <c r="A170" s="37">
        <v>757</v>
      </c>
      <c r="B170" s="41">
        <v>75702</v>
      </c>
      <c r="C170" s="95" t="s">
        <v>278</v>
      </c>
      <c r="D170" s="96"/>
      <c r="E170" s="42">
        <f>SUBTOTAL(9,E$171:E$172)</f>
        <v>530000</v>
      </c>
      <c r="F170" s="42">
        <f>SUBTOTAL(9,F$171:F$172)</f>
        <v>530000</v>
      </c>
      <c r="G170" s="42">
        <f>SUBTOTAL(9,G$171:G$172)</f>
        <v>0</v>
      </c>
    </row>
    <row r="171" spans="1:7" ht="25.5">
      <c r="A171" s="43">
        <v>757</v>
      </c>
      <c r="B171" s="44">
        <v>75702</v>
      </c>
      <c r="C171" s="45" t="s">
        <v>279</v>
      </c>
      <c r="D171" s="38" t="s">
        <v>280</v>
      </c>
      <c r="E171" s="46">
        <v>10000</v>
      </c>
      <c r="F171" s="46">
        <v>10000</v>
      </c>
      <c r="G171" s="46">
        <v>0</v>
      </c>
    </row>
    <row r="172" spans="1:7" ht="38.25">
      <c r="A172" s="43">
        <v>757</v>
      </c>
      <c r="B172" s="44">
        <v>75702</v>
      </c>
      <c r="C172" s="45" t="s">
        <v>281</v>
      </c>
      <c r="D172" s="38" t="s">
        <v>282</v>
      </c>
      <c r="E172" s="46">
        <v>520000</v>
      </c>
      <c r="F172" s="46">
        <v>520000</v>
      </c>
      <c r="G172" s="46">
        <v>0</v>
      </c>
    </row>
    <row r="173" spans="1:7" ht="12.75">
      <c r="A173" s="37">
        <v>758</v>
      </c>
      <c r="B173" s="97" t="s">
        <v>165</v>
      </c>
      <c r="C173" s="96"/>
      <c r="D173" s="96"/>
      <c r="E173" s="39">
        <f>SUBTOTAL(9,E$174:E$178)</f>
        <v>263839</v>
      </c>
      <c r="F173" s="39">
        <f>SUBTOTAL(9,F$174:F$178)</f>
        <v>213839</v>
      </c>
      <c r="G173" s="39">
        <f>SUBTOTAL(9,G$174:G$178)</f>
        <v>50000</v>
      </c>
    </row>
    <row r="174" spans="1:7" ht="12.75">
      <c r="A174" s="37">
        <v>758</v>
      </c>
      <c r="B174" s="41">
        <v>75814</v>
      </c>
      <c r="C174" s="95" t="s">
        <v>283</v>
      </c>
      <c r="D174" s="96"/>
      <c r="E174" s="42">
        <f>SUBTOTAL(9,E$175:E$175)</f>
        <v>2000</v>
      </c>
      <c r="F174" s="42">
        <f>SUBTOTAL(9,F$175:F$175)</f>
        <v>2000</v>
      </c>
      <c r="G174" s="42">
        <f>SUBTOTAL(9,G$175:G$175)</f>
        <v>0</v>
      </c>
    </row>
    <row r="175" spans="1:7" ht="12.75">
      <c r="A175" s="43">
        <v>758</v>
      </c>
      <c r="B175" s="44">
        <v>75814</v>
      </c>
      <c r="C175" s="45" t="s">
        <v>232</v>
      </c>
      <c r="D175" s="38" t="s">
        <v>217</v>
      </c>
      <c r="E175" s="46">
        <v>2000</v>
      </c>
      <c r="F175" s="46">
        <v>2000</v>
      </c>
      <c r="G175" s="46">
        <v>0</v>
      </c>
    </row>
    <row r="176" spans="1:7" ht="12.75">
      <c r="A176" s="43">
        <v>758</v>
      </c>
      <c r="B176" s="41">
        <v>75818</v>
      </c>
      <c r="C176" s="95" t="s">
        <v>284</v>
      </c>
      <c r="D176" s="96"/>
      <c r="E176" s="42">
        <f>SUBTOTAL(9,E$177:E$178)</f>
        <v>261839</v>
      </c>
      <c r="F176" s="42">
        <f>SUBTOTAL(9,F$177:F$178)</f>
        <v>211839</v>
      </c>
      <c r="G176" s="42">
        <f>SUBTOTAL(9,G$177:G$178)</f>
        <v>50000</v>
      </c>
    </row>
    <row r="177" spans="1:7" ht="12.75">
      <c r="A177" s="43">
        <v>758</v>
      </c>
      <c r="B177" s="44">
        <v>75818</v>
      </c>
      <c r="C177" s="45" t="s">
        <v>285</v>
      </c>
      <c r="D177" s="38" t="s">
        <v>286</v>
      </c>
      <c r="E177" s="46">
        <v>211839</v>
      </c>
      <c r="F177" s="46">
        <v>211839</v>
      </c>
      <c r="G177" s="46">
        <v>0</v>
      </c>
    </row>
    <row r="178" spans="1:7" ht="12.75">
      <c r="A178" s="43">
        <v>758</v>
      </c>
      <c r="B178" s="44">
        <v>75818</v>
      </c>
      <c r="C178" s="45" t="s">
        <v>287</v>
      </c>
      <c r="D178" s="38" t="s">
        <v>288</v>
      </c>
      <c r="E178" s="46">
        <v>50000</v>
      </c>
      <c r="F178" s="46">
        <v>0</v>
      </c>
      <c r="G178" s="46">
        <v>50000</v>
      </c>
    </row>
    <row r="179" spans="1:7" ht="12.75">
      <c r="A179" s="37">
        <v>801</v>
      </c>
      <c r="B179" s="97" t="s">
        <v>170</v>
      </c>
      <c r="C179" s="96"/>
      <c r="D179" s="96"/>
      <c r="E179" s="39">
        <f>SUBTOTAL(9,E$180:E$290)</f>
        <v>15165166</v>
      </c>
      <c r="F179" s="39">
        <f>SUBTOTAL(9,F$180:F$290)</f>
        <v>15110426</v>
      </c>
      <c r="G179" s="39">
        <f>SUBTOTAL(9,G$180:G$290)</f>
        <v>54740</v>
      </c>
    </row>
    <row r="180" spans="1:7" ht="12.75">
      <c r="A180" s="37">
        <v>801</v>
      </c>
      <c r="B180" s="41">
        <v>80101</v>
      </c>
      <c r="C180" s="95" t="s">
        <v>171</v>
      </c>
      <c r="D180" s="96"/>
      <c r="E180" s="42">
        <f>SUBTOTAL(9,E$181:E$199)</f>
        <v>8341750</v>
      </c>
      <c r="F180" s="42">
        <f>SUBTOTAL(9,F$181:F$199)</f>
        <v>8287010</v>
      </c>
      <c r="G180" s="42">
        <f>SUBTOTAL(9,G$181:G$199)</f>
        <v>54740</v>
      </c>
    </row>
    <row r="181" spans="1:7" ht="12.75">
      <c r="A181" s="43">
        <v>801</v>
      </c>
      <c r="B181" s="44">
        <v>80101</v>
      </c>
      <c r="C181" s="45" t="s">
        <v>219</v>
      </c>
      <c r="D181" s="38" t="s">
        <v>220</v>
      </c>
      <c r="E181" s="46">
        <v>431314</v>
      </c>
      <c r="F181" s="46">
        <v>431314</v>
      </c>
      <c r="G181" s="46">
        <v>0</v>
      </c>
    </row>
    <row r="182" spans="1:7" ht="12.75">
      <c r="A182" s="43">
        <v>801</v>
      </c>
      <c r="B182" s="44">
        <v>80101</v>
      </c>
      <c r="C182" s="45" t="s">
        <v>221</v>
      </c>
      <c r="D182" s="38" t="s">
        <v>199</v>
      </c>
      <c r="E182" s="46">
        <v>5254543</v>
      </c>
      <c r="F182" s="46">
        <v>5254543</v>
      </c>
      <c r="G182" s="46">
        <v>0</v>
      </c>
    </row>
    <row r="183" spans="1:7" ht="12.75">
      <c r="A183" s="43">
        <v>801</v>
      </c>
      <c r="B183" s="44">
        <v>80101</v>
      </c>
      <c r="C183" s="45" t="s">
        <v>253</v>
      </c>
      <c r="D183" s="38" t="s">
        <v>254</v>
      </c>
      <c r="E183" s="46">
        <v>420650</v>
      </c>
      <c r="F183" s="46">
        <v>420650</v>
      </c>
      <c r="G183" s="46">
        <v>0</v>
      </c>
    </row>
    <row r="184" spans="1:7" ht="12.75">
      <c r="A184" s="43">
        <v>801</v>
      </c>
      <c r="B184" s="44">
        <v>80101</v>
      </c>
      <c r="C184" s="45" t="s">
        <v>222</v>
      </c>
      <c r="D184" s="38" t="s">
        <v>202</v>
      </c>
      <c r="E184" s="46">
        <v>1049380</v>
      </c>
      <c r="F184" s="46">
        <v>1049380</v>
      </c>
      <c r="G184" s="46">
        <v>0</v>
      </c>
    </row>
    <row r="185" spans="1:7" ht="12.75">
      <c r="A185" s="43">
        <v>801</v>
      </c>
      <c r="B185" s="44">
        <v>80101</v>
      </c>
      <c r="C185" s="45" t="s">
        <v>223</v>
      </c>
      <c r="D185" s="38" t="s">
        <v>205</v>
      </c>
      <c r="E185" s="46">
        <v>148658</v>
      </c>
      <c r="F185" s="46">
        <v>148658</v>
      </c>
      <c r="G185" s="46">
        <v>0</v>
      </c>
    </row>
    <row r="186" spans="1:7" ht="12.75">
      <c r="A186" s="43">
        <v>801</v>
      </c>
      <c r="B186" s="44">
        <v>80101</v>
      </c>
      <c r="C186" s="45" t="s">
        <v>226</v>
      </c>
      <c r="D186" s="38" t="s">
        <v>208</v>
      </c>
      <c r="E186" s="46">
        <v>11000</v>
      </c>
      <c r="F186" s="46">
        <v>11000</v>
      </c>
      <c r="G186" s="46">
        <v>0</v>
      </c>
    </row>
    <row r="187" spans="1:7" ht="12.75">
      <c r="A187" s="43">
        <v>801</v>
      </c>
      <c r="B187" s="44">
        <v>80101</v>
      </c>
      <c r="C187" s="45" t="s">
        <v>227</v>
      </c>
      <c r="D187" s="38" t="s">
        <v>211</v>
      </c>
      <c r="E187" s="46">
        <v>106117</v>
      </c>
      <c r="F187" s="46">
        <v>106117</v>
      </c>
      <c r="G187" s="46">
        <v>0</v>
      </c>
    </row>
    <row r="188" spans="1:7" ht="12.75">
      <c r="A188" s="43">
        <v>801</v>
      </c>
      <c r="B188" s="44">
        <v>80101</v>
      </c>
      <c r="C188" s="45" t="s">
        <v>289</v>
      </c>
      <c r="D188" s="38" t="s">
        <v>290</v>
      </c>
      <c r="E188" s="46">
        <v>18100</v>
      </c>
      <c r="F188" s="46">
        <v>18100</v>
      </c>
      <c r="G188" s="46">
        <v>0</v>
      </c>
    </row>
    <row r="189" spans="1:7" ht="12.75">
      <c r="A189" s="43">
        <v>801</v>
      </c>
      <c r="B189" s="44">
        <v>80101</v>
      </c>
      <c r="C189" s="45" t="s">
        <v>228</v>
      </c>
      <c r="D189" s="38" t="s">
        <v>229</v>
      </c>
      <c r="E189" s="46">
        <v>265000</v>
      </c>
      <c r="F189" s="46">
        <v>265000</v>
      </c>
      <c r="G189" s="46">
        <v>0</v>
      </c>
    </row>
    <row r="190" spans="1:7" ht="12.75">
      <c r="A190" s="43">
        <v>801</v>
      </c>
      <c r="B190" s="44">
        <v>80101</v>
      </c>
      <c r="C190" s="45" t="s">
        <v>230</v>
      </c>
      <c r="D190" s="38" t="s">
        <v>231</v>
      </c>
      <c r="E190" s="46">
        <v>45000</v>
      </c>
      <c r="F190" s="46">
        <v>45000</v>
      </c>
      <c r="G190" s="46">
        <v>0</v>
      </c>
    </row>
    <row r="191" spans="1:7" ht="12.75">
      <c r="A191" s="43">
        <v>801</v>
      </c>
      <c r="B191" s="44">
        <v>80101</v>
      </c>
      <c r="C191" s="45" t="s">
        <v>264</v>
      </c>
      <c r="D191" s="38" t="s">
        <v>265</v>
      </c>
      <c r="E191" s="46">
        <v>5100</v>
      </c>
      <c r="F191" s="46">
        <v>5100</v>
      </c>
      <c r="G191" s="46">
        <v>0</v>
      </c>
    </row>
    <row r="192" spans="1:7" ht="12.75">
      <c r="A192" s="43">
        <v>801</v>
      </c>
      <c r="B192" s="44">
        <v>80101</v>
      </c>
      <c r="C192" s="45" t="s">
        <v>232</v>
      </c>
      <c r="D192" s="38" t="s">
        <v>217</v>
      </c>
      <c r="E192" s="46">
        <v>118400</v>
      </c>
      <c r="F192" s="46">
        <v>118400</v>
      </c>
      <c r="G192" s="46">
        <v>0</v>
      </c>
    </row>
    <row r="193" spans="1:7" ht="12.75">
      <c r="A193" s="43">
        <v>801</v>
      </c>
      <c r="B193" s="44">
        <v>80101</v>
      </c>
      <c r="C193" s="45" t="s">
        <v>266</v>
      </c>
      <c r="D193" s="38" t="s">
        <v>267</v>
      </c>
      <c r="E193" s="46">
        <v>4140</v>
      </c>
      <c r="F193" s="46">
        <v>4140</v>
      </c>
      <c r="G193" s="46">
        <v>0</v>
      </c>
    </row>
    <row r="194" spans="1:7" ht="25.5">
      <c r="A194" s="43">
        <v>801</v>
      </c>
      <c r="B194" s="44">
        <v>80101</v>
      </c>
      <c r="C194" s="45" t="s">
        <v>233</v>
      </c>
      <c r="D194" s="38" t="s">
        <v>234</v>
      </c>
      <c r="E194" s="46">
        <v>6460</v>
      </c>
      <c r="F194" s="46">
        <v>6460</v>
      </c>
      <c r="G194" s="46">
        <v>0</v>
      </c>
    </row>
    <row r="195" spans="1:7" ht="12.75">
      <c r="A195" s="43">
        <v>801</v>
      </c>
      <c r="B195" s="44">
        <v>80101</v>
      </c>
      <c r="C195" s="45" t="s">
        <v>235</v>
      </c>
      <c r="D195" s="38" t="s">
        <v>236</v>
      </c>
      <c r="E195" s="46">
        <v>2860</v>
      </c>
      <c r="F195" s="46">
        <v>2860</v>
      </c>
      <c r="G195" s="46">
        <v>0</v>
      </c>
    </row>
    <row r="196" spans="1:7" ht="12.75">
      <c r="A196" s="43">
        <v>801</v>
      </c>
      <c r="B196" s="44">
        <v>80101</v>
      </c>
      <c r="C196" s="45" t="s">
        <v>237</v>
      </c>
      <c r="D196" s="38" t="s">
        <v>238</v>
      </c>
      <c r="E196" s="46">
        <v>6700</v>
      </c>
      <c r="F196" s="46">
        <v>6700</v>
      </c>
      <c r="G196" s="46">
        <v>0</v>
      </c>
    </row>
    <row r="197" spans="1:7" ht="12.75">
      <c r="A197" s="43">
        <v>801</v>
      </c>
      <c r="B197" s="44">
        <v>80101</v>
      </c>
      <c r="C197" s="45" t="s">
        <v>239</v>
      </c>
      <c r="D197" s="38" t="s">
        <v>240</v>
      </c>
      <c r="E197" s="46">
        <v>393088</v>
      </c>
      <c r="F197" s="46">
        <v>393088</v>
      </c>
      <c r="G197" s="46">
        <v>0</v>
      </c>
    </row>
    <row r="198" spans="1:7" ht="25.5">
      <c r="A198" s="43">
        <v>801</v>
      </c>
      <c r="B198" s="44">
        <v>80101</v>
      </c>
      <c r="C198" s="45" t="s">
        <v>260</v>
      </c>
      <c r="D198" s="38" t="s">
        <v>261</v>
      </c>
      <c r="E198" s="46">
        <v>500</v>
      </c>
      <c r="F198" s="46">
        <v>500</v>
      </c>
      <c r="G198" s="46">
        <v>0</v>
      </c>
    </row>
    <row r="199" spans="1:7" ht="12.75">
      <c r="A199" s="43">
        <v>801</v>
      </c>
      <c r="B199" s="44">
        <v>80101</v>
      </c>
      <c r="C199" s="45" t="s">
        <v>191</v>
      </c>
      <c r="D199" s="38" t="s">
        <v>192</v>
      </c>
      <c r="E199" s="46">
        <v>54740</v>
      </c>
      <c r="F199" s="46">
        <v>0</v>
      </c>
      <c r="G199" s="46">
        <v>54740</v>
      </c>
    </row>
    <row r="200" spans="1:7" ht="12.75">
      <c r="A200" s="43">
        <v>801</v>
      </c>
      <c r="B200" s="41">
        <v>80103</v>
      </c>
      <c r="C200" s="95" t="s">
        <v>172</v>
      </c>
      <c r="D200" s="96"/>
      <c r="E200" s="42">
        <f>SUBTOTAL(9,E$201:E$213)</f>
        <v>1003958</v>
      </c>
      <c r="F200" s="42">
        <f>SUBTOTAL(9,F$201:F$213)</f>
        <v>1003958</v>
      </c>
      <c r="G200" s="42">
        <f>SUBTOTAL(9,G$201:G$213)</f>
        <v>0</v>
      </c>
    </row>
    <row r="201" spans="1:7" ht="12.75">
      <c r="A201" s="43">
        <v>801</v>
      </c>
      <c r="B201" s="44">
        <v>80103</v>
      </c>
      <c r="C201" s="45" t="s">
        <v>219</v>
      </c>
      <c r="D201" s="38" t="s">
        <v>220</v>
      </c>
      <c r="E201" s="46">
        <v>65758</v>
      </c>
      <c r="F201" s="46">
        <v>65758</v>
      </c>
      <c r="G201" s="46">
        <v>0</v>
      </c>
    </row>
    <row r="202" spans="1:7" ht="12.75">
      <c r="A202" s="43">
        <v>801</v>
      </c>
      <c r="B202" s="44">
        <v>80103</v>
      </c>
      <c r="C202" s="45" t="s">
        <v>221</v>
      </c>
      <c r="D202" s="38" t="s">
        <v>199</v>
      </c>
      <c r="E202" s="46">
        <v>664168</v>
      </c>
      <c r="F202" s="46">
        <v>664168</v>
      </c>
      <c r="G202" s="46">
        <v>0</v>
      </c>
    </row>
    <row r="203" spans="1:7" ht="12.75">
      <c r="A203" s="43">
        <v>801</v>
      </c>
      <c r="B203" s="44">
        <v>80103</v>
      </c>
      <c r="C203" s="45" t="s">
        <v>253</v>
      </c>
      <c r="D203" s="38" t="s">
        <v>254</v>
      </c>
      <c r="E203" s="46">
        <v>60800</v>
      </c>
      <c r="F203" s="46">
        <v>60800</v>
      </c>
      <c r="G203" s="46">
        <v>0</v>
      </c>
    </row>
    <row r="204" spans="1:7" ht="12.75">
      <c r="A204" s="43">
        <v>801</v>
      </c>
      <c r="B204" s="44">
        <v>80103</v>
      </c>
      <c r="C204" s="45" t="s">
        <v>222</v>
      </c>
      <c r="D204" s="38" t="s">
        <v>202</v>
      </c>
      <c r="E204" s="46">
        <v>135704</v>
      </c>
      <c r="F204" s="46">
        <v>135704</v>
      </c>
      <c r="G204" s="46">
        <v>0</v>
      </c>
    </row>
    <row r="205" spans="1:7" ht="12.75">
      <c r="A205" s="43">
        <v>801</v>
      </c>
      <c r="B205" s="44">
        <v>80103</v>
      </c>
      <c r="C205" s="45" t="s">
        <v>223</v>
      </c>
      <c r="D205" s="38" t="s">
        <v>205</v>
      </c>
      <c r="E205" s="46">
        <v>19368</v>
      </c>
      <c r="F205" s="46">
        <v>19368</v>
      </c>
      <c r="G205" s="46">
        <v>0</v>
      </c>
    </row>
    <row r="206" spans="1:7" ht="12.75">
      <c r="A206" s="43">
        <v>801</v>
      </c>
      <c r="B206" s="44">
        <v>80103</v>
      </c>
      <c r="C206" s="45" t="s">
        <v>226</v>
      </c>
      <c r="D206" s="38" t="s">
        <v>208</v>
      </c>
      <c r="E206" s="46">
        <v>1000</v>
      </c>
      <c r="F206" s="46">
        <v>1000</v>
      </c>
      <c r="G206" s="46">
        <v>0</v>
      </c>
    </row>
    <row r="207" spans="1:7" ht="12.75">
      <c r="A207" s="43">
        <v>801</v>
      </c>
      <c r="B207" s="44">
        <v>80103</v>
      </c>
      <c r="C207" s="45" t="s">
        <v>227</v>
      </c>
      <c r="D207" s="38" t="s">
        <v>211</v>
      </c>
      <c r="E207" s="46">
        <v>7200</v>
      </c>
      <c r="F207" s="46">
        <v>7200</v>
      </c>
      <c r="G207" s="46">
        <v>0</v>
      </c>
    </row>
    <row r="208" spans="1:7" ht="12.75">
      <c r="A208" s="43">
        <v>801</v>
      </c>
      <c r="B208" s="44">
        <v>80103</v>
      </c>
      <c r="C208" s="45" t="s">
        <v>289</v>
      </c>
      <c r="D208" s="38" t="s">
        <v>290</v>
      </c>
      <c r="E208" s="46">
        <v>4320</v>
      </c>
      <c r="F208" s="46">
        <v>4320</v>
      </c>
      <c r="G208" s="46">
        <v>0</v>
      </c>
    </row>
    <row r="209" spans="1:7" ht="12.75">
      <c r="A209" s="43">
        <v>801</v>
      </c>
      <c r="B209" s="44">
        <v>80103</v>
      </c>
      <c r="C209" s="45" t="s">
        <v>230</v>
      </c>
      <c r="D209" s="38" t="s">
        <v>231</v>
      </c>
      <c r="E209" s="46">
        <v>500</v>
      </c>
      <c r="F209" s="46">
        <v>500</v>
      </c>
      <c r="G209" s="46">
        <v>0</v>
      </c>
    </row>
    <row r="210" spans="1:7" ht="12.75">
      <c r="A210" s="43">
        <v>801</v>
      </c>
      <c r="B210" s="44">
        <v>80103</v>
      </c>
      <c r="C210" s="45" t="s">
        <v>264</v>
      </c>
      <c r="D210" s="38" t="s">
        <v>265</v>
      </c>
      <c r="E210" s="46">
        <v>1350</v>
      </c>
      <c r="F210" s="46">
        <v>1350</v>
      </c>
      <c r="G210" s="46">
        <v>0</v>
      </c>
    </row>
    <row r="211" spans="1:7" ht="12.75">
      <c r="A211" s="43">
        <v>801</v>
      </c>
      <c r="B211" s="44">
        <v>80103</v>
      </c>
      <c r="C211" s="45" t="s">
        <v>232</v>
      </c>
      <c r="D211" s="38" t="s">
        <v>217</v>
      </c>
      <c r="E211" s="46">
        <v>500</v>
      </c>
      <c r="F211" s="46">
        <v>500</v>
      </c>
      <c r="G211" s="46">
        <v>0</v>
      </c>
    </row>
    <row r="212" spans="1:7" ht="12.75">
      <c r="A212" s="43">
        <v>801</v>
      </c>
      <c r="B212" s="44">
        <v>80103</v>
      </c>
      <c r="C212" s="45" t="s">
        <v>239</v>
      </c>
      <c r="D212" s="38" t="s">
        <v>240</v>
      </c>
      <c r="E212" s="46">
        <v>43290</v>
      </c>
      <c r="F212" s="46">
        <v>43290</v>
      </c>
      <c r="G212" s="46">
        <v>0</v>
      </c>
    </row>
    <row r="213" spans="1:7" ht="12.75">
      <c r="A213" s="43">
        <v>801</v>
      </c>
      <c r="B213" s="44">
        <v>80103</v>
      </c>
      <c r="C213" s="45" t="s">
        <v>191</v>
      </c>
      <c r="D213" s="38" t="s">
        <v>192</v>
      </c>
      <c r="E213" s="46">
        <v>0</v>
      </c>
      <c r="F213" s="46">
        <v>0</v>
      </c>
      <c r="G213" s="46">
        <v>0</v>
      </c>
    </row>
    <row r="214" spans="1:7" ht="12.75">
      <c r="A214" s="43">
        <v>801</v>
      </c>
      <c r="B214" s="41">
        <v>80104</v>
      </c>
      <c r="C214" s="95" t="s">
        <v>175</v>
      </c>
      <c r="D214" s="96"/>
      <c r="E214" s="42">
        <f>SUBTOTAL(9,E$215:E$234)</f>
        <v>977256</v>
      </c>
      <c r="F214" s="42">
        <f>SUBTOTAL(9,F$215:F$234)</f>
        <v>977256</v>
      </c>
      <c r="G214" s="42">
        <f>SUBTOTAL(9,G$215:G$234)</f>
        <v>0</v>
      </c>
    </row>
    <row r="215" spans="1:7" ht="12.75">
      <c r="A215" s="43">
        <v>801</v>
      </c>
      <c r="B215" s="44">
        <v>80104</v>
      </c>
      <c r="C215" s="45" t="s">
        <v>219</v>
      </c>
      <c r="D215" s="38" t="s">
        <v>220</v>
      </c>
      <c r="E215" s="46">
        <v>28900</v>
      </c>
      <c r="F215" s="46">
        <v>28900</v>
      </c>
      <c r="G215" s="46">
        <v>0</v>
      </c>
    </row>
    <row r="216" spans="1:7" ht="12.75">
      <c r="A216" s="43">
        <v>801</v>
      </c>
      <c r="B216" s="44">
        <v>80104</v>
      </c>
      <c r="C216" s="45" t="s">
        <v>221</v>
      </c>
      <c r="D216" s="38" t="s">
        <v>199</v>
      </c>
      <c r="E216" s="46">
        <v>521490</v>
      </c>
      <c r="F216" s="46">
        <v>521490</v>
      </c>
      <c r="G216" s="46">
        <v>0</v>
      </c>
    </row>
    <row r="217" spans="1:7" ht="12.75">
      <c r="A217" s="43">
        <v>801</v>
      </c>
      <c r="B217" s="44">
        <v>80104</v>
      </c>
      <c r="C217" s="45" t="s">
        <v>253</v>
      </c>
      <c r="D217" s="38" t="s">
        <v>254</v>
      </c>
      <c r="E217" s="46">
        <v>39450</v>
      </c>
      <c r="F217" s="46">
        <v>39450</v>
      </c>
      <c r="G217" s="46">
        <v>0</v>
      </c>
    </row>
    <row r="218" spans="1:7" ht="12.75">
      <c r="A218" s="43">
        <v>801</v>
      </c>
      <c r="B218" s="44">
        <v>80104</v>
      </c>
      <c r="C218" s="45" t="s">
        <v>222</v>
      </c>
      <c r="D218" s="38" t="s">
        <v>202</v>
      </c>
      <c r="E218" s="46">
        <v>101400</v>
      </c>
      <c r="F218" s="46">
        <v>101400</v>
      </c>
      <c r="G218" s="46">
        <v>0</v>
      </c>
    </row>
    <row r="219" spans="1:7" ht="12.75">
      <c r="A219" s="43">
        <v>801</v>
      </c>
      <c r="B219" s="44">
        <v>80104</v>
      </c>
      <c r="C219" s="45" t="s">
        <v>223</v>
      </c>
      <c r="D219" s="38" t="s">
        <v>205</v>
      </c>
      <c r="E219" s="46">
        <v>14500</v>
      </c>
      <c r="F219" s="46">
        <v>14500</v>
      </c>
      <c r="G219" s="46">
        <v>0</v>
      </c>
    </row>
    <row r="220" spans="1:7" ht="12.75">
      <c r="A220" s="43">
        <v>801</v>
      </c>
      <c r="B220" s="44">
        <v>80104</v>
      </c>
      <c r="C220" s="45" t="s">
        <v>226</v>
      </c>
      <c r="D220" s="38" t="s">
        <v>208</v>
      </c>
      <c r="E220" s="46">
        <v>3000</v>
      </c>
      <c r="F220" s="46">
        <v>3000</v>
      </c>
      <c r="G220" s="46">
        <v>0</v>
      </c>
    </row>
    <row r="221" spans="1:7" ht="12.75">
      <c r="A221" s="43">
        <v>801</v>
      </c>
      <c r="B221" s="44">
        <v>80104</v>
      </c>
      <c r="C221" s="45" t="s">
        <v>227</v>
      </c>
      <c r="D221" s="38" t="s">
        <v>211</v>
      </c>
      <c r="E221" s="46">
        <v>20050</v>
      </c>
      <c r="F221" s="46">
        <v>20050</v>
      </c>
      <c r="G221" s="46">
        <v>0</v>
      </c>
    </row>
    <row r="222" spans="1:7" ht="12.75">
      <c r="A222" s="43">
        <v>801</v>
      </c>
      <c r="B222" s="44">
        <v>80104</v>
      </c>
      <c r="C222" s="45" t="s">
        <v>291</v>
      </c>
      <c r="D222" s="38" t="s">
        <v>214</v>
      </c>
      <c r="E222" s="46">
        <v>90000</v>
      </c>
      <c r="F222" s="46">
        <v>90000</v>
      </c>
      <c r="G222" s="46">
        <v>0</v>
      </c>
    </row>
    <row r="223" spans="1:7" ht="12.75">
      <c r="A223" s="43">
        <v>801</v>
      </c>
      <c r="B223" s="44">
        <v>80104</v>
      </c>
      <c r="C223" s="45" t="s">
        <v>289</v>
      </c>
      <c r="D223" s="38" t="s">
        <v>290</v>
      </c>
      <c r="E223" s="46">
        <v>2500</v>
      </c>
      <c r="F223" s="46">
        <v>2500</v>
      </c>
      <c r="G223" s="46">
        <v>0</v>
      </c>
    </row>
    <row r="224" spans="1:7" ht="12.75">
      <c r="A224" s="43">
        <v>801</v>
      </c>
      <c r="B224" s="44">
        <v>80104</v>
      </c>
      <c r="C224" s="45" t="s">
        <v>228</v>
      </c>
      <c r="D224" s="38" t="s">
        <v>229</v>
      </c>
      <c r="E224" s="46">
        <v>50000</v>
      </c>
      <c r="F224" s="46">
        <v>50000</v>
      </c>
      <c r="G224" s="46">
        <v>0</v>
      </c>
    </row>
    <row r="225" spans="1:7" ht="12.75">
      <c r="A225" s="43">
        <v>801</v>
      </c>
      <c r="B225" s="44">
        <v>80104</v>
      </c>
      <c r="C225" s="45" t="s">
        <v>230</v>
      </c>
      <c r="D225" s="38" t="s">
        <v>231</v>
      </c>
      <c r="E225" s="46">
        <v>8000</v>
      </c>
      <c r="F225" s="46">
        <v>8000</v>
      </c>
      <c r="G225" s="46">
        <v>0</v>
      </c>
    </row>
    <row r="226" spans="1:7" ht="12.75">
      <c r="A226" s="43">
        <v>801</v>
      </c>
      <c r="B226" s="44">
        <v>80104</v>
      </c>
      <c r="C226" s="45" t="s">
        <v>264</v>
      </c>
      <c r="D226" s="38" t="s">
        <v>265</v>
      </c>
      <c r="E226" s="46">
        <v>700</v>
      </c>
      <c r="F226" s="46">
        <v>700</v>
      </c>
      <c r="G226" s="46">
        <v>0</v>
      </c>
    </row>
    <row r="227" spans="1:7" ht="12.75">
      <c r="A227" s="43">
        <v>801</v>
      </c>
      <c r="B227" s="44">
        <v>80104</v>
      </c>
      <c r="C227" s="45" t="s">
        <v>232</v>
      </c>
      <c r="D227" s="38" t="s">
        <v>217</v>
      </c>
      <c r="E227" s="46">
        <v>19210</v>
      </c>
      <c r="F227" s="46">
        <v>19210</v>
      </c>
      <c r="G227" s="46">
        <v>0</v>
      </c>
    </row>
    <row r="228" spans="1:7" ht="12.75">
      <c r="A228" s="43">
        <v>801</v>
      </c>
      <c r="B228" s="44">
        <v>80104</v>
      </c>
      <c r="C228" s="45" t="s">
        <v>266</v>
      </c>
      <c r="D228" s="38" t="s">
        <v>267</v>
      </c>
      <c r="E228" s="46">
        <v>1300</v>
      </c>
      <c r="F228" s="46">
        <v>1300</v>
      </c>
      <c r="G228" s="46">
        <v>0</v>
      </c>
    </row>
    <row r="229" spans="1:7" ht="25.5">
      <c r="A229" s="43">
        <v>801</v>
      </c>
      <c r="B229" s="44">
        <v>80104</v>
      </c>
      <c r="C229" s="45" t="s">
        <v>233</v>
      </c>
      <c r="D229" s="38" t="s">
        <v>234</v>
      </c>
      <c r="E229" s="46">
        <v>1400</v>
      </c>
      <c r="F229" s="46">
        <v>1400</v>
      </c>
      <c r="G229" s="46">
        <v>0</v>
      </c>
    </row>
    <row r="230" spans="1:7" ht="25.5">
      <c r="A230" s="43">
        <v>801</v>
      </c>
      <c r="B230" s="44">
        <v>80104</v>
      </c>
      <c r="C230" s="45" t="s">
        <v>249</v>
      </c>
      <c r="D230" s="38" t="s">
        <v>250</v>
      </c>
      <c r="E230" s="46">
        <v>500</v>
      </c>
      <c r="F230" s="46">
        <v>500</v>
      </c>
      <c r="G230" s="46">
        <v>0</v>
      </c>
    </row>
    <row r="231" spans="1:7" ht="12.75">
      <c r="A231" s="43">
        <v>801</v>
      </c>
      <c r="B231" s="44">
        <v>80104</v>
      </c>
      <c r="C231" s="45" t="s">
        <v>235</v>
      </c>
      <c r="D231" s="38" t="s">
        <v>236</v>
      </c>
      <c r="E231" s="46">
        <v>500</v>
      </c>
      <c r="F231" s="46">
        <v>500</v>
      </c>
      <c r="G231" s="46">
        <v>0</v>
      </c>
    </row>
    <row r="232" spans="1:7" ht="12.75">
      <c r="A232" s="43">
        <v>801</v>
      </c>
      <c r="B232" s="44">
        <v>80104</v>
      </c>
      <c r="C232" s="45" t="s">
        <v>237</v>
      </c>
      <c r="D232" s="38" t="s">
        <v>238</v>
      </c>
      <c r="E232" s="46">
        <v>35800</v>
      </c>
      <c r="F232" s="46">
        <v>35800</v>
      </c>
      <c r="G232" s="46">
        <v>0</v>
      </c>
    </row>
    <row r="233" spans="1:7" ht="12.75">
      <c r="A233" s="43">
        <v>801</v>
      </c>
      <c r="B233" s="44">
        <v>80104</v>
      </c>
      <c r="C233" s="45" t="s">
        <v>239</v>
      </c>
      <c r="D233" s="38" t="s">
        <v>240</v>
      </c>
      <c r="E233" s="46">
        <v>38056</v>
      </c>
      <c r="F233" s="46">
        <v>38056</v>
      </c>
      <c r="G233" s="46">
        <v>0</v>
      </c>
    </row>
    <row r="234" spans="1:7" ht="25.5">
      <c r="A234" s="43">
        <v>801</v>
      </c>
      <c r="B234" s="44">
        <v>80104</v>
      </c>
      <c r="C234" s="45" t="s">
        <v>260</v>
      </c>
      <c r="D234" s="38" t="s">
        <v>261</v>
      </c>
      <c r="E234" s="46">
        <v>500</v>
      </c>
      <c r="F234" s="46">
        <v>500</v>
      </c>
      <c r="G234" s="46">
        <v>0</v>
      </c>
    </row>
    <row r="235" spans="1:7" ht="12.75">
      <c r="A235" s="43">
        <v>801</v>
      </c>
      <c r="B235" s="41">
        <v>80110</v>
      </c>
      <c r="C235" s="95" t="s">
        <v>176</v>
      </c>
      <c r="D235" s="96"/>
      <c r="E235" s="42">
        <f>SUBTOTAL(9,E$236:E$253)</f>
        <v>4151914</v>
      </c>
      <c r="F235" s="42">
        <f>SUBTOTAL(9,F$236:F$253)</f>
        <v>4151914</v>
      </c>
      <c r="G235" s="42">
        <f>SUBTOTAL(9,G$236:G$253)</f>
        <v>0</v>
      </c>
    </row>
    <row r="236" spans="1:7" ht="12.75">
      <c r="A236" s="43">
        <v>801</v>
      </c>
      <c r="B236" s="44">
        <v>80110</v>
      </c>
      <c r="C236" s="45" t="s">
        <v>219</v>
      </c>
      <c r="D236" s="38" t="s">
        <v>220</v>
      </c>
      <c r="E236" s="46">
        <v>237204</v>
      </c>
      <c r="F236" s="46">
        <v>237204</v>
      </c>
      <c r="G236" s="46">
        <v>0</v>
      </c>
    </row>
    <row r="237" spans="1:7" ht="12.75">
      <c r="A237" s="43">
        <v>801</v>
      </c>
      <c r="B237" s="44">
        <v>80110</v>
      </c>
      <c r="C237" s="45" t="s">
        <v>221</v>
      </c>
      <c r="D237" s="38" t="s">
        <v>199</v>
      </c>
      <c r="E237" s="46">
        <v>2671436</v>
      </c>
      <c r="F237" s="46">
        <v>2671436</v>
      </c>
      <c r="G237" s="46">
        <v>0</v>
      </c>
    </row>
    <row r="238" spans="1:7" ht="12.75">
      <c r="A238" s="43">
        <v>801</v>
      </c>
      <c r="B238" s="44">
        <v>80110</v>
      </c>
      <c r="C238" s="45" t="s">
        <v>253</v>
      </c>
      <c r="D238" s="38" t="s">
        <v>254</v>
      </c>
      <c r="E238" s="46">
        <v>221000</v>
      </c>
      <c r="F238" s="46">
        <v>221000</v>
      </c>
      <c r="G238" s="46">
        <v>0</v>
      </c>
    </row>
    <row r="239" spans="1:7" ht="12.75">
      <c r="A239" s="43">
        <v>801</v>
      </c>
      <c r="B239" s="44">
        <v>80110</v>
      </c>
      <c r="C239" s="45" t="s">
        <v>222</v>
      </c>
      <c r="D239" s="38" t="s">
        <v>202</v>
      </c>
      <c r="E239" s="46">
        <v>537697</v>
      </c>
      <c r="F239" s="46">
        <v>537697</v>
      </c>
      <c r="G239" s="46">
        <v>0</v>
      </c>
    </row>
    <row r="240" spans="1:7" ht="12.75">
      <c r="A240" s="43">
        <v>801</v>
      </c>
      <c r="B240" s="44">
        <v>80110</v>
      </c>
      <c r="C240" s="45" t="s">
        <v>223</v>
      </c>
      <c r="D240" s="38" t="s">
        <v>205</v>
      </c>
      <c r="E240" s="46">
        <v>76877</v>
      </c>
      <c r="F240" s="46">
        <v>76877</v>
      </c>
      <c r="G240" s="46">
        <v>0</v>
      </c>
    </row>
    <row r="241" spans="1:7" ht="12.75">
      <c r="A241" s="43">
        <v>801</v>
      </c>
      <c r="B241" s="44">
        <v>80110</v>
      </c>
      <c r="C241" s="45" t="s">
        <v>226</v>
      </c>
      <c r="D241" s="38" t="s">
        <v>208</v>
      </c>
      <c r="E241" s="46">
        <v>2000</v>
      </c>
      <c r="F241" s="46">
        <v>2000</v>
      </c>
      <c r="G241" s="46">
        <v>0</v>
      </c>
    </row>
    <row r="242" spans="1:7" ht="12.75">
      <c r="A242" s="43">
        <v>801</v>
      </c>
      <c r="B242" s="44">
        <v>80110</v>
      </c>
      <c r="C242" s="45" t="s">
        <v>227</v>
      </c>
      <c r="D242" s="38" t="s">
        <v>211</v>
      </c>
      <c r="E242" s="46">
        <v>53200</v>
      </c>
      <c r="F242" s="46">
        <v>53200</v>
      </c>
      <c r="G242" s="46">
        <v>0</v>
      </c>
    </row>
    <row r="243" spans="1:7" ht="12.75">
      <c r="A243" s="43">
        <v>801</v>
      </c>
      <c r="B243" s="44">
        <v>80110</v>
      </c>
      <c r="C243" s="45" t="s">
        <v>289</v>
      </c>
      <c r="D243" s="38" t="s">
        <v>290</v>
      </c>
      <c r="E243" s="46">
        <v>12100</v>
      </c>
      <c r="F243" s="46">
        <v>12100</v>
      </c>
      <c r="G243" s="46">
        <v>0</v>
      </c>
    </row>
    <row r="244" spans="1:7" ht="12.75">
      <c r="A244" s="43">
        <v>801</v>
      </c>
      <c r="B244" s="44">
        <v>80110</v>
      </c>
      <c r="C244" s="45" t="s">
        <v>228</v>
      </c>
      <c r="D244" s="38" t="s">
        <v>229</v>
      </c>
      <c r="E244" s="46">
        <v>121200</v>
      </c>
      <c r="F244" s="46">
        <v>121200</v>
      </c>
      <c r="G244" s="46">
        <v>0</v>
      </c>
    </row>
    <row r="245" spans="1:7" ht="12.75">
      <c r="A245" s="43">
        <v>801</v>
      </c>
      <c r="B245" s="44">
        <v>80110</v>
      </c>
      <c r="C245" s="45" t="s">
        <v>230</v>
      </c>
      <c r="D245" s="38" t="s">
        <v>231</v>
      </c>
      <c r="E245" s="46">
        <v>13000</v>
      </c>
      <c r="F245" s="46">
        <v>13000</v>
      </c>
      <c r="G245" s="46">
        <v>0</v>
      </c>
    </row>
    <row r="246" spans="1:7" ht="12.75">
      <c r="A246" s="43">
        <v>801</v>
      </c>
      <c r="B246" s="44">
        <v>80110</v>
      </c>
      <c r="C246" s="45" t="s">
        <v>264</v>
      </c>
      <c r="D246" s="38" t="s">
        <v>265</v>
      </c>
      <c r="E246" s="46">
        <v>3500</v>
      </c>
      <c r="F246" s="46">
        <v>3500</v>
      </c>
      <c r="G246" s="46">
        <v>0</v>
      </c>
    </row>
    <row r="247" spans="1:7" ht="12.75">
      <c r="A247" s="43">
        <v>801</v>
      </c>
      <c r="B247" s="44">
        <v>80110</v>
      </c>
      <c r="C247" s="45" t="s">
        <v>232</v>
      </c>
      <c r="D247" s="38" t="s">
        <v>217</v>
      </c>
      <c r="E247" s="46">
        <v>34500</v>
      </c>
      <c r="F247" s="46">
        <v>34500</v>
      </c>
      <c r="G247" s="46">
        <v>0</v>
      </c>
    </row>
    <row r="248" spans="1:7" ht="12.75">
      <c r="A248" s="43">
        <v>801</v>
      </c>
      <c r="B248" s="44">
        <v>80110</v>
      </c>
      <c r="C248" s="45" t="s">
        <v>266</v>
      </c>
      <c r="D248" s="38" t="s">
        <v>267</v>
      </c>
      <c r="E248" s="46">
        <v>2100</v>
      </c>
      <c r="F248" s="46">
        <v>2100</v>
      </c>
      <c r="G248" s="46">
        <v>0</v>
      </c>
    </row>
    <row r="249" spans="1:7" ht="25.5">
      <c r="A249" s="43">
        <v>801</v>
      </c>
      <c r="B249" s="44">
        <v>80110</v>
      </c>
      <c r="C249" s="45" t="s">
        <v>233</v>
      </c>
      <c r="D249" s="38" t="s">
        <v>234</v>
      </c>
      <c r="E249" s="46">
        <v>2500</v>
      </c>
      <c r="F249" s="46">
        <v>2500</v>
      </c>
      <c r="G249" s="46">
        <v>0</v>
      </c>
    </row>
    <row r="250" spans="1:7" ht="12.75">
      <c r="A250" s="43">
        <v>801</v>
      </c>
      <c r="B250" s="44">
        <v>80110</v>
      </c>
      <c r="C250" s="45" t="s">
        <v>235</v>
      </c>
      <c r="D250" s="38" t="s">
        <v>236</v>
      </c>
      <c r="E250" s="46">
        <v>2150</v>
      </c>
      <c r="F250" s="46">
        <v>2150</v>
      </c>
      <c r="G250" s="46">
        <v>0</v>
      </c>
    </row>
    <row r="251" spans="1:7" ht="12.75">
      <c r="A251" s="43">
        <v>801</v>
      </c>
      <c r="B251" s="44">
        <v>80110</v>
      </c>
      <c r="C251" s="45" t="s">
        <v>237</v>
      </c>
      <c r="D251" s="38" t="s">
        <v>238</v>
      </c>
      <c r="E251" s="46">
        <v>4350</v>
      </c>
      <c r="F251" s="46">
        <v>4350</v>
      </c>
      <c r="G251" s="46">
        <v>0</v>
      </c>
    </row>
    <row r="252" spans="1:7" ht="12.75">
      <c r="A252" s="43">
        <v>801</v>
      </c>
      <c r="B252" s="44">
        <v>80110</v>
      </c>
      <c r="C252" s="45" t="s">
        <v>239</v>
      </c>
      <c r="D252" s="38" t="s">
        <v>240</v>
      </c>
      <c r="E252" s="46">
        <v>157100</v>
      </c>
      <c r="F252" s="46">
        <v>157100</v>
      </c>
      <c r="G252" s="46">
        <v>0</v>
      </c>
    </row>
    <row r="253" spans="1:7" ht="12.75">
      <c r="A253" s="43">
        <v>801</v>
      </c>
      <c r="B253" s="44">
        <v>80110</v>
      </c>
      <c r="C253" s="45" t="s">
        <v>274</v>
      </c>
      <c r="D253" s="38" t="s">
        <v>275</v>
      </c>
      <c r="E253" s="46">
        <v>0</v>
      </c>
      <c r="F253" s="46">
        <v>0</v>
      </c>
      <c r="G253" s="46">
        <v>0</v>
      </c>
    </row>
    <row r="254" spans="1:7" ht="12.75">
      <c r="A254" s="43">
        <v>801</v>
      </c>
      <c r="B254" s="41">
        <v>80113</v>
      </c>
      <c r="C254" s="95" t="s">
        <v>292</v>
      </c>
      <c r="D254" s="96"/>
      <c r="E254" s="42">
        <f>SUBTOTAL(9,E$255:E$273)</f>
        <v>543458</v>
      </c>
      <c r="F254" s="42">
        <f>SUBTOTAL(9,F$255:F$273)</f>
        <v>543458</v>
      </c>
      <c r="G254" s="42">
        <f>SUBTOTAL(9,G$255:G$273)</f>
        <v>0</v>
      </c>
    </row>
    <row r="255" spans="1:7" ht="12.75">
      <c r="A255" s="43">
        <v>801</v>
      </c>
      <c r="B255" s="44">
        <v>80113</v>
      </c>
      <c r="C255" s="45" t="s">
        <v>219</v>
      </c>
      <c r="D255" s="38" t="s">
        <v>220</v>
      </c>
      <c r="E255" s="46">
        <v>3100</v>
      </c>
      <c r="F255" s="46">
        <v>3100</v>
      </c>
      <c r="G255" s="46">
        <v>0</v>
      </c>
    </row>
    <row r="256" spans="1:7" ht="12.75">
      <c r="A256" s="43">
        <v>801</v>
      </c>
      <c r="B256" s="44">
        <v>80113</v>
      </c>
      <c r="C256" s="45" t="s">
        <v>221</v>
      </c>
      <c r="D256" s="38" t="s">
        <v>199</v>
      </c>
      <c r="E256" s="46">
        <v>131312</v>
      </c>
      <c r="F256" s="46">
        <v>131312</v>
      </c>
      <c r="G256" s="46">
        <v>0</v>
      </c>
    </row>
    <row r="257" spans="1:7" ht="12.75">
      <c r="A257" s="43">
        <v>801</v>
      </c>
      <c r="B257" s="44">
        <v>80113</v>
      </c>
      <c r="C257" s="45" t="s">
        <v>253</v>
      </c>
      <c r="D257" s="38" t="s">
        <v>254</v>
      </c>
      <c r="E257" s="46">
        <v>12000</v>
      </c>
      <c r="F257" s="46">
        <v>12000</v>
      </c>
      <c r="G257" s="46">
        <v>0</v>
      </c>
    </row>
    <row r="258" spans="1:7" ht="12.75">
      <c r="A258" s="43">
        <v>801</v>
      </c>
      <c r="B258" s="44">
        <v>80113</v>
      </c>
      <c r="C258" s="45" t="s">
        <v>222</v>
      </c>
      <c r="D258" s="38" t="s">
        <v>202</v>
      </c>
      <c r="E258" s="46">
        <v>24635</v>
      </c>
      <c r="F258" s="46">
        <v>24635</v>
      </c>
      <c r="G258" s="46">
        <v>0</v>
      </c>
    </row>
    <row r="259" spans="1:7" ht="12.75">
      <c r="A259" s="43">
        <v>801</v>
      </c>
      <c r="B259" s="44">
        <v>80113</v>
      </c>
      <c r="C259" s="45" t="s">
        <v>223</v>
      </c>
      <c r="D259" s="38" t="s">
        <v>205</v>
      </c>
      <c r="E259" s="46">
        <v>3511</v>
      </c>
      <c r="F259" s="46">
        <v>3511</v>
      </c>
      <c r="G259" s="46">
        <v>0</v>
      </c>
    </row>
    <row r="260" spans="1:7" ht="25.5">
      <c r="A260" s="43">
        <v>801</v>
      </c>
      <c r="B260" s="44">
        <v>80113</v>
      </c>
      <c r="C260" s="45" t="s">
        <v>224</v>
      </c>
      <c r="D260" s="38" t="s">
        <v>225</v>
      </c>
      <c r="E260" s="46">
        <v>3600</v>
      </c>
      <c r="F260" s="46">
        <v>3600</v>
      </c>
      <c r="G260" s="46">
        <v>0</v>
      </c>
    </row>
    <row r="261" spans="1:7" ht="12.75">
      <c r="A261" s="43">
        <v>801</v>
      </c>
      <c r="B261" s="44">
        <v>80113</v>
      </c>
      <c r="C261" s="45" t="s">
        <v>226</v>
      </c>
      <c r="D261" s="38" t="s">
        <v>208</v>
      </c>
      <c r="E261" s="46">
        <v>1000</v>
      </c>
      <c r="F261" s="46">
        <v>1000</v>
      </c>
      <c r="G261" s="46">
        <v>0</v>
      </c>
    </row>
    <row r="262" spans="1:7" ht="12.75">
      <c r="A262" s="43">
        <v>801</v>
      </c>
      <c r="B262" s="44">
        <v>80113</v>
      </c>
      <c r="C262" s="45" t="s">
        <v>227</v>
      </c>
      <c r="D262" s="38" t="s">
        <v>211</v>
      </c>
      <c r="E262" s="46">
        <v>60000</v>
      </c>
      <c r="F262" s="46">
        <v>60000</v>
      </c>
      <c r="G262" s="46">
        <v>0</v>
      </c>
    </row>
    <row r="263" spans="1:7" ht="12.75">
      <c r="A263" s="43">
        <v>801</v>
      </c>
      <c r="B263" s="44">
        <v>80113</v>
      </c>
      <c r="C263" s="45" t="s">
        <v>230</v>
      </c>
      <c r="D263" s="38" t="s">
        <v>231</v>
      </c>
      <c r="E263" s="46">
        <v>4000</v>
      </c>
      <c r="F263" s="46">
        <v>4000</v>
      </c>
      <c r="G263" s="46">
        <v>0</v>
      </c>
    </row>
    <row r="264" spans="1:7" ht="12.75">
      <c r="A264" s="43">
        <v>801</v>
      </c>
      <c r="B264" s="44">
        <v>80113</v>
      </c>
      <c r="C264" s="45" t="s">
        <v>264</v>
      </c>
      <c r="D264" s="38" t="s">
        <v>265</v>
      </c>
      <c r="E264" s="46">
        <v>200</v>
      </c>
      <c r="F264" s="46">
        <v>200</v>
      </c>
      <c r="G264" s="46">
        <v>0</v>
      </c>
    </row>
    <row r="265" spans="1:7" ht="12.75">
      <c r="A265" s="43">
        <v>801</v>
      </c>
      <c r="B265" s="44">
        <v>80113</v>
      </c>
      <c r="C265" s="45" t="s">
        <v>232</v>
      </c>
      <c r="D265" s="38" t="s">
        <v>217</v>
      </c>
      <c r="E265" s="46">
        <v>280000</v>
      </c>
      <c r="F265" s="46">
        <v>280000</v>
      </c>
      <c r="G265" s="46">
        <v>0</v>
      </c>
    </row>
    <row r="266" spans="1:7" ht="25.5">
      <c r="A266" s="43">
        <v>801</v>
      </c>
      <c r="B266" s="44">
        <v>80113</v>
      </c>
      <c r="C266" s="45" t="s">
        <v>258</v>
      </c>
      <c r="D266" s="38" t="s">
        <v>259</v>
      </c>
      <c r="E266" s="46">
        <v>2000</v>
      </c>
      <c r="F266" s="46">
        <v>2000</v>
      </c>
      <c r="G266" s="46">
        <v>0</v>
      </c>
    </row>
    <row r="267" spans="1:7" ht="25.5">
      <c r="A267" s="43">
        <v>801</v>
      </c>
      <c r="B267" s="44">
        <v>80113</v>
      </c>
      <c r="C267" s="45" t="s">
        <v>249</v>
      </c>
      <c r="D267" s="38" t="s">
        <v>250</v>
      </c>
      <c r="E267" s="46">
        <v>500</v>
      </c>
      <c r="F267" s="46">
        <v>500</v>
      </c>
      <c r="G267" s="46">
        <v>0</v>
      </c>
    </row>
    <row r="268" spans="1:7" ht="12.75">
      <c r="A268" s="43">
        <v>801</v>
      </c>
      <c r="B268" s="44">
        <v>80113</v>
      </c>
      <c r="C268" s="45" t="s">
        <v>235</v>
      </c>
      <c r="D268" s="38" t="s">
        <v>236</v>
      </c>
      <c r="E268" s="46">
        <v>300</v>
      </c>
      <c r="F268" s="46">
        <v>300</v>
      </c>
      <c r="G268" s="46">
        <v>0</v>
      </c>
    </row>
    <row r="269" spans="1:7" ht="12.75">
      <c r="A269" s="43">
        <v>801</v>
      </c>
      <c r="B269" s="44">
        <v>80113</v>
      </c>
      <c r="C269" s="45" t="s">
        <v>237</v>
      </c>
      <c r="D269" s="38" t="s">
        <v>238</v>
      </c>
      <c r="E269" s="46">
        <v>11000</v>
      </c>
      <c r="F269" s="46">
        <v>11000</v>
      </c>
      <c r="G269" s="46">
        <v>0</v>
      </c>
    </row>
    <row r="270" spans="1:7" ht="12.75">
      <c r="A270" s="43">
        <v>801</v>
      </c>
      <c r="B270" s="44">
        <v>80113</v>
      </c>
      <c r="C270" s="45" t="s">
        <v>239</v>
      </c>
      <c r="D270" s="38" t="s">
        <v>240</v>
      </c>
      <c r="E270" s="46">
        <v>6000</v>
      </c>
      <c r="F270" s="46">
        <v>6000</v>
      </c>
      <c r="G270" s="46">
        <v>0</v>
      </c>
    </row>
    <row r="271" spans="1:7" ht="25.5">
      <c r="A271" s="43">
        <v>801</v>
      </c>
      <c r="B271" s="44">
        <v>80113</v>
      </c>
      <c r="C271" s="45" t="s">
        <v>269</v>
      </c>
      <c r="D271" s="38" t="s">
        <v>270</v>
      </c>
      <c r="E271" s="46">
        <v>100</v>
      </c>
      <c r="F271" s="46">
        <v>100</v>
      </c>
      <c r="G271" s="46">
        <v>0</v>
      </c>
    </row>
    <row r="272" spans="1:7" ht="12.75">
      <c r="A272" s="43">
        <v>801</v>
      </c>
      <c r="B272" s="44">
        <v>80113</v>
      </c>
      <c r="C272" s="45" t="s">
        <v>243</v>
      </c>
      <c r="D272" s="38" t="s">
        <v>244</v>
      </c>
      <c r="E272" s="46">
        <v>200</v>
      </c>
      <c r="F272" s="46">
        <v>200</v>
      </c>
      <c r="G272" s="46">
        <v>0</v>
      </c>
    </row>
    <row r="273" spans="1:7" ht="12.75">
      <c r="A273" s="43">
        <v>801</v>
      </c>
      <c r="B273" s="44">
        <v>80113</v>
      </c>
      <c r="C273" s="45" t="s">
        <v>274</v>
      </c>
      <c r="D273" s="38" t="s">
        <v>275</v>
      </c>
      <c r="E273" s="46">
        <v>0</v>
      </c>
      <c r="F273" s="46">
        <v>0</v>
      </c>
      <c r="G273" s="46">
        <v>0</v>
      </c>
    </row>
    <row r="274" spans="1:7" ht="12.75">
      <c r="A274" s="43">
        <v>801</v>
      </c>
      <c r="B274" s="41">
        <v>80146</v>
      </c>
      <c r="C274" s="95" t="s">
        <v>293</v>
      </c>
      <c r="D274" s="96"/>
      <c r="E274" s="42">
        <f>SUBTOTAL(9,E$275:E$277)</f>
        <v>68650</v>
      </c>
      <c r="F274" s="42">
        <f>SUBTOTAL(9,F$275:F$277)</f>
        <v>68650</v>
      </c>
      <c r="G274" s="42">
        <f>SUBTOTAL(9,G$275:G$277)</f>
        <v>0</v>
      </c>
    </row>
    <row r="275" spans="1:7" ht="12.75">
      <c r="A275" s="43">
        <v>801</v>
      </c>
      <c r="B275" s="44">
        <v>80146</v>
      </c>
      <c r="C275" s="45" t="s">
        <v>232</v>
      </c>
      <c r="D275" s="38" t="s">
        <v>217</v>
      </c>
      <c r="E275" s="46">
        <v>10400</v>
      </c>
      <c r="F275" s="46">
        <v>10400</v>
      </c>
      <c r="G275" s="46">
        <v>0</v>
      </c>
    </row>
    <row r="276" spans="1:7" ht="12.75">
      <c r="A276" s="43">
        <v>801</v>
      </c>
      <c r="B276" s="44">
        <v>80146</v>
      </c>
      <c r="C276" s="45" t="s">
        <v>235</v>
      </c>
      <c r="D276" s="38" t="s">
        <v>236</v>
      </c>
      <c r="E276" s="46">
        <v>2750</v>
      </c>
      <c r="F276" s="46">
        <v>2750</v>
      </c>
      <c r="G276" s="46">
        <v>0</v>
      </c>
    </row>
    <row r="277" spans="1:7" ht="25.5">
      <c r="A277" s="43">
        <v>801</v>
      </c>
      <c r="B277" s="44">
        <v>80146</v>
      </c>
      <c r="C277" s="45" t="s">
        <v>260</v>
      </c>
      <c r="D277" s="38" t="s">
        <v>261</v>
      </c>
      <c r="E277" s="46">
        <v>55500</v>
      </c>
      <c r="F277" s="46">
        <v>55500</v>
      </c>
      <c r="G277" s="46">
        <v>0</v>
      </c>
    </row>
    <row r="278" spans="1:7" ht="12.75">
      <c r="A278" s="43">
        <v>801</v>
      </c>
      <c r="B278" s="41">
        <v>80195</v>
      </c>
      <c r="C278" s="95" t="s">
        <v>101</v>
      </c>
      <c r="D278" s="96"/>
      <c r="E278" s="42">
        <f>SUBTOTAL(9,E$279:E$290)</f>
        <v>78180</v>
      </c>
      <c r="F278" s="42">
        <f>SUBTOTAL(9,F$279:F$290)</f>
        <v>78180</v>
      </c>
      <c r="G278" s="42">
        <f>SUBTOTAL(9,G$279:G$290)</f>
        <v>0</v>
      </c>
    </row>
    <row r="279" spans="1:7" ht="12.75">
      <c r="A279" s="43">
        <v>801</v>
      </c>
      <c r="B279" s="44">
        <v>80195</v>
      </c>
      <c r="C279" s="45" t="s">
        <v>198</v>
      </c>
      <c r="D279" s="38" t="s">
        <v>199</v>
      </c>
      <c r="E279" s="46">
        <v>4924.05</v>
      </c>
      <c r="F279" s="46">
        <v>4924.05</v>
      </c>
      <c r="G279" s="46">
        <v>0</v>
      </c>
    </row>
    <row r="280" spans="1:7" ht="12.75">
      <c r="A280" s="43">
        <v>801</v>
      </c>
      <c r="B280" s="44">
        <v>80195</v>
      </c>
      <c r="C280" s="45" t="s">
        <v>200</v>
      </c>
      <c r="D280" s="38" t="s">
        <v>199</v>
      </c>
      <c r="E280" s="46">
        <v>868.9499999999999</v>
      </c>
      <c r="F280" s="46">
        <v>868.9499999999999</v>
      </c>
      <c r="G280" s="46">
        <v>0</v>
      </c>
    </row>
    <row r="281" spans="1:7" ht="12.75">
      <c r="A281" s="43">
        <v>801</v>
      </c>
      <c r="B281" s="44">
        <v>80195</v>
      </c>
      <c r="C281" s="45" t="s">
        <v>201</v>
      </c>
      <c r="D281" s="38" t="s">
        <v>202</v>
      </c>
      <c r="E281" s="46">
        <v>7325.3</v>
      </c>
      <c r="F281" s="46">
        <v>7325.3</v>
      </c>
      <c r="G281" s="46">
        <v>0</v>
      </c>
    </row>
    <row r="282" spans="1:7" ht="12.75">
      <c r="A282" s="43">
        <v>801</v>
      </c>
      <c r="B282" s="44">
        <v>80195</v>
      </c>
      <c r="C282" s="45" t="s">
        <v>203</v>
      </c>
      <c r="D282" s="38" t="s">
        <v>202</v>
      </c>
      <c r="E282" s="46">
        <v>1292.6999999999998</v>
      </c>
      <c r="F282" s="46">
        <v>1292.6999999999998</v>
      </c>
      <c r="G282" s="46">
        <v>0</v>
      </c>
    </row>
    <row r="283" spans="1:7" ht="12.75">
      <c r="A283" s="43">
        <v>801</v>
      </c>
      <c r="B283" s="44">
        <v>80195</v>
      </c>
      <c r="C283" s="45" t="s">
        <v>204</v>
      </c>
      <c r="D283" s="38" t="s">
        <v>205</v>
      </c>
      <c r="E283" s="46">
        <v>1050.6</v>
      </c>
      <c r="F283" s="46">
        <v>1050.6</v>
      </c>
      <c r="G283" s="46">
        <v>0</v>
      </c>
    </row>
    <row r="284" spans="1:7" ht="12.75">
      <c r="A284" s="43">
        <v>801</v>
      </c>
      <c r="B284" s="44">
        <v>80195</v>
      </c>
      <c r="C284" s="45" t="s">
        <v>206</v>
      </c>
      <c r="D284" s="38" t="s">
        <v>205</v>
      </c>
      <c r="E284" s="46">
        <v>185.39999999999998</v>
      </c>
      <c r="F284" s="46">
        <v>185.39999999999998</v>
      </c>
      <c r="G284" s="46">
        <v>0</v>
      </c>
    </row>
    <row r="285" spans="1:7" ht="12.75">
      <c r="A285" s="43">
        <v>801</v>
      </c>
      <c r="B285" s="44">
        <v>80195</v>
      </c>
      <c r="C285" s="45" t="s">
        <v>207</v>
      </c>
      <c r="D285" s="38" t="s">
        <v>208</v>
      </c>
      <c r="E285" s="46">
        <v>29540.05</v>
      </c>
      <c r="F285" s="46">
        <v>29540.05</v>
      </c>
      <c r="G285" s="46">
        <v>0</v>
      </c>
    </row>
    <row r="286" spans="1:7" ht="12.75">
      <c r="A286" s="43">
        <v>801</v>
      </c>
      <c r="B286" s="44">
        <v>80195</v>
      </c>
      <c r="C286" s="45" t="s">
        <v>209</v>
      </c>
      <c r="D286" s="38" t="s">
        <v>208</v>
      </c>
      <c r="E286" s="46">
        <v>5212.950000000001</v>
      </c>
      <c r="F286" s="46">
        <v>5212.950000000001</v>
      </c>
      <c r="G286" s="46">
        <v>0</v>
      </c>
    </row>
    <row r="287" spans="1:7" ht="12.75">
      <c r="A287" s="43">
        <v>801</v>
      </c>
      <c r="B287" s="44">
        <v>80195</v>
      </c>
      <c r="C287" s="45" t="s">
        <v>294</v>
      </c>
      <c r="D287" s="38" t="s">
        <v>290</v>
      </c>
      <c r="E287" s="46">
        <v>13515</v>
      </c>
      <c r="F287" s="46">
        <v>13515</v>
      </c>
      <c r="G287" s="46">
        <v>0</v>
      </c>
    </row>
    <row r="288" spans="1:7" ht="12.75">
      <c r="A288" s="43">
        <v>801</v>
      </c>
      <c r="B288" s="44">
        <v>80195</v>
      </c>
      <c r="C288" s="45" t="s">
        <v>295</v>
      </c>
      <c r="D288" s="38" t="s">
        <v>290</v>
      </c>
      <c r="E288" s="46">
        <v>2385</v>
      </c>
      <c r="F288" s="46">
        <v>2385</v>
      </c>
      <c r="G288" s="46">
        <v>0</v>
      </c>
    </row>
    <row r="289" spans="1:7" ht="12.75">
      <c r="A289" s="43">
        <v>801</v>
      </c>
      <c r="B289" s="44">
        <v>80195</v>
      </c>
      <c r="C289" s="45" t="s">
        <v>216</v>
      </c>
      <c r="D289" s="38" t="s">
        <v>217</v>
      </c>
      <c r="E289" s="46">
        <v>10098</v>
      </c>
      <c r="F289" s="46">
        <v>10098</v>
      </c>
      <c r="G289" s="46">
        <v>0</v>
      </c>
    </row>
    <row r="290" spans="1:7" ht="12.75">
      <c r="A290" s="43">
        <v>801</v>
      </c>
      <c r="B290" s="44">
        <v>80195</v>
      </c>
      <c r="C290" s="45" t="s">
        <v>218</v>
      </c>
      <c r="D290" s="38" t="s">
        <v>217</v>
      </c>
      <c r="E290" s="46">
        <v>1782</v>
      </c>
      <c r="F290" s="46">
        <v>1782</v>
      </c>
      <c r="G290" s="46">
        <v>0</v>
      </c>
    </row>
    <row r="291" spans="1:7" ht="12.75">
      <c r="A291" s="37">
        <v>851</v>
      </c>
      <c r="B291" s="97" t="s">
        <v>296</v>
      </c>
      <c r="C291" s="96"/>
      <c r="D291" s="96"/>
      <c r="E291" s="39">
        <f>SUBTOTAL(9,E$292:E$305)</f>
        <v>325000</v>
      </c>
      <c r="F291" s="39">
        <f>SUBTOTAL(9,F$292:F$305)</f>
        <v>125000</v>
      </c>
      <c r="G291" s="39">
        <f>SUBTOTAL(9,G$292:G$305)</f>
        <v>200000</v>
      </c>
    </row>
    <row r="292" spans="1:7" ht="12.75">
      <c r="A292" s="37">
        <v>851</v>
      </c>
      <c r="B292" s="41">
        <v>85153</v>
      </c>
      <c r="C292" s="95" t="s">
        <v>297</v>
      </c>
      <c r="D292" s="96"/>
      <c r="E292" s="42">
        <f>SUBTOTAL(9,E$293:E$293)</f>
        <v>1000</v>
      </c>
      <c r="F292" s="42">
        <f>SUBTOTAL(9,F$293:F$293)</f>
        <v>1000</v>
      </c>
      <c r="G292" s="42">
        <f>SUBTOTAL(9,G$293:G$293)</f>
        <v>0</v>
      </c>
    </row>
    <row r="293" spans="1:7" ht="12.75">
      <c r="A293" s="43">
        <v>851</v>
      </c>
      <c r="B293" s="44">
        <v>85153</v>
      </c>
      <c r="C293" s="45" t="s">
        <v>232</v>
      </c>
      <c r="D293" s="38" t="s">
        <v>217</v>
      </c>
      <c r="E293" s="46">
        <v>1000</v>
      </c>
      <c r="F293" s="46">
        <v>1000</v>
      </c>
      <c r="G293" s="46">
        <v>0</v>
      </c>
    </row>
    <row r="294" spans="1:7" ht="12.75">
      <c r="A294" s="43">
        <v>851</v>
      </c>
      <c r="B294" s="41">
        <v>85154</v>
      </c>
      <c r="C294" s="95" t="s">
        <v>298</v>
      </c>
      <c r="D294" s="96"/>
      <c r="E294" s="42">
        <f>SUBTOTAL(9,E$295:E$303)</f>
        <v>124000</v>
      </c>
      <c r="F294" s="42">
        <f>SUBTOTAL(9,F$295:F$303)</f>
        <v>124000</v>
      </c>
      <c r="G294" s="42">
        <f>SUBTOTAL(9,G$295:G$303)</f>
        <v>0</v>
      </c>
    </row>
    <row r="295" spans="1:7" ht="12.75">
      <c r="A295" s="43">
        <v>851</v>
      </c>
      <c r="B295" s="44">
        <v>85154</v>
      </c>
      <c r="C295" s="45" t="s">
        <v>222</v>
      </c>
      <c r="D295" s="38" t="s">
        <v>202</v>
      </c>
      <c r="E295" s="46">
        <v>1500</v>
      </c>
      <c r="F295" s="46">
        <v>1500</v>
      </c>
      <c r="G295" s="46">
        <v>0</v>
      </c>
    </row>
    <row r="296" spans="1:7" ht="12.75">
      <c r="A296" s="43">
        <v>851</v>
      </c>
      <c r="B296" s="44">
        <v>85154</v>
      </c>
      <c r="C296" s="45" t="s">
        <v>223</v>
      </c>
      <c r="D296" s="38" t="s">
        <v>205</v>
      </c>
      <c r="E296" s="46">
        <v>300</v>
      </c>
      <c r="F296" s="46">
        <v>300</v>
      </c>
      <c r="G296" s="46">
        <v>0</v>
      </c>
    </row>
    <row r="297" spans="1:7" ht="12.75">
      <c r="A297" s="43">
        <v>851</v>
      </c>
      <c r="B297" s="44">
        <v>85154</v>
      </c>
      <c r="C297" s="45" t="s">
        <v>226</v>
      </c>
      <c r="D297" s="38" t="s">
        <v>208</v>
      </c>
      <c r="E297" s="46">
        <v>48000</v>
      </c>
      <c r="F297" s="46">
        <v>48000</v>
      </c>
      <c r="G297" s="46">
        <v>0</v>
      </c>
    </row>
    <row r="298" spans="1:7" ht="12.75">
      <c r="A298" s="43">
        <v>851</v>
      </c>
      <c r="B298" s="44">
        <v>85154</v>
      </c>
      <c r="C298" s="45" t="s">
        <v>227</v>
      </c>
      <c r="D298" s="38" t="s">
        <v>211</v>
      </c>
      <c r="E298" s="46">
        <v>10000</v>
      </c>
      <c r="F298" s="46">
        <v>10000</v>
      </c>
      <c r="G298" s="46">
        <v>0</v>
      </c>
    </row>
    <row r="299" spans="1:7" ht="12.75">
      <c r="A299" s="43">
        <v>851</v>
      </c>
      <c r="B299" s="44">
        <v>85154</v>
      </c>
      <c r="C299" s="45" t="s">
        <v>228</v>
      </c>
      <c r="D299" s="38" t="s">
        <v>229</v>
      </c>
      <c r="E299" s="46">
        <v>1500</v>
      </c>
      <c r="F299" s="46">
        <v>1500</v>
      </c>
      <c r="G299" s="46">
        <v>0</v>
      </c>
    </row>
    <row r="300" spans="1:7" ht="12.75">
      <c r="A300" s="43">
        <v>851</v>
      </c>
      <c r="B300" s="44">
        <v>85154</v>
      </c>
      <c r="C300" s="45" t="s">
        <v>232</v>
      </c>
      <c r="D300" s="38" t="s">
        <v>217</v>
      </c>
      <c r="E300" s="46">
        <v>60100</v>
      </c>
      <c r="F300" s="46">
        <v>60100</v>
      </c>
      <c r="G300" s="46">
        <v>0</v>
      </c>
    </row>
    <row r="301" spans="1:7" ht="25.5">
      <c r="A301" s="43">
        <v>851</v>
      </c>
      <c r="B301" s="44">
        <v>85154</v>
      </c>
      <c r="C301" s="45" t="s">
        <v>233</v>
      </c>
      <c r="D301" s="38" t="s">
        <v>234</v>
      </c>
      <c r="E301" s="46">
        <v>100</v>
      </c>
      <c r="F301" s="46">
        <v>100</v>
      </c>
      <c r="G301" s="46">
        <v>0</v>
      </c>
    </row>
    <row r="302" spans="1:7" ht="12.75">
      <c r="A302" s="43">
        <v>851</v>
      </c>
      <c r="B302" s="44">
        <v>85154</v>
      </c>
      <c r="C302" s="45" t="s">
        <v>235</v>
      </c>
      <c r="D302" s="38" t="s">
        <v>236</v>
      </c>
      <c r="E302" s="46">
        <v>500</v>
      </c>
      <c r="F302" s="46">
        <v>500</v>
      </c>
      <c r="G302" s="46">
        <v>0</v>
      </c>
    </row>
    <row r="303" spans="1:7" ht="25.5">
      <c r="A303" s="43">
        <v>851</v>
      </c>
      <c r="B303" s="44">
        <v>85154</v>
      </c>
      <c r="C303" s="45" t="s">
        <v>260</v>
      </c>
      <c r="D303" s="38" t="s">
        <v>261</v>
      </c>
      <c r="E303" s="46">
        <v>2000</v>
      </c>
      <c r="F303" s="46">
        <v>2000</v>
      </c>
      <c r="G303" s="46">
        <v>0</v>
      </c>
    </row>
    <row r="304" spans="1:7" ht="12.75">
      <c r="A304" s="43">
        <v>851</v>
      </c>
      <c r="B304" s="41">
        <v>85195</v>
      </c>
      <c r="C304" s="95" t="s">
        <v>101</v>
      </c>
      <c r="D304" s="96"/>
      <c r="E304" s="42">
        <f>SUBTOTAL(9,E$305:E$305)</f>
        <v>200000</v>
      </c>
      <c r="F304" s="42">
        <f>SUBTOTAL(9,F$305:F$305)</f>
        <v>0</v>
      </c>
      <c r="G304" s="42">
        <f>SUBTOTAL(9,G$305:G$305)</f>
        <v>200000</v>
      </c>
    </row>
    <row r="305" spans="1:7" ht="12.75">
      <c r="A305" s="43">
        <v>851</v>
      </c>
      <c r="B305" s="44">
        <v>85195</v>
      </c>
      <c r="C305" s="45" t="s">
        <v>191</v>
      </c>
      <c r="D305" s="38" t="s">
        <v>192</v>
      </c>
      <c r="E305" s="46">
        <v>200000</v>
      </c>
      <c r="F305" s="46">
        <v>0</v>
      </c>
      <c r="G305" s="46">
        <v>200000</v>
      </c>
    </row>
    <row r="306" spans="1:7" ht="12.75">
      <c r="A306" s="37">
        <v>852</v>
      </c>
      <c r="B306" s="97" t="s">
        <v>177</v>
      </c>
      <c r="C306" s="96"/>
      <c r="D306" s="96"/>
      <c r="E306" s="39">
        <f>SUBTOTAL(9,E$307:E$370)</f>
        <v>5131170</v>
      </c>
      <c r="F306" s="39">
        <f>SUBTOTAL(9,F$307:F$370)</f>
        <v>5131170</v>
      </c>
      <c r="G306" s="39">
        <f>SUBTOTAL(9,G$307:G$370)</f>
        <v>0</v>
      </c>
    </row>
    <row r="307" spans="1:7" ht="12.75">
      <c r="A307" s="37">
        <v>852</v>
      </c>
      <c r="B307" s="41">
        <v>85202</v>
      </c>
      <c r="C307" s="95" t="s">
        <v>178</v>
      </c>
      <c r="D307" s="96"/>
      <c r="E307" s="42">
        <f>SUBTOTAL(9,E$308:E$308)</f>
        <v>220440</v>
      </c>
      <c r="F307" s="42">
        <f>SUBTOTAL(9,F$308:F$308)</f>
        <v>220440</v>
      </c>
      <c r="G307" s="42">
        <f>SUBTOTAL(9,G$308:G$308)</f>
        <v>0</v>
      </c>
    </row>
    <row r="308" spans="1:7" ht="25.5">
      <c r="A308" s="43">
        <v>852</v>
      </c>
      <c r="B308" s="44">
        <v>85202</v>
      </c>
      <c r="C308" s="45" t="s">
        <v>299</v>
      </c>
      <c r="D308" s="38" t="s">
        <v>300</v>
      </c>
      <c r="E308" s="46">
        <v>220440</v>
      </c>
      <c r="F308" s="46">
        <v>220440</v>
      </c>
      <c r="G308" s="46">
        <v>0</v>
      </c>
    </row>
    <row r="309" spans="1:7" ht="12.75">
      <c r="A309" s="43">
        <v>852</v>
      </c>
      <c r="B309" s="41">
        <v>85204</v>
      </c>
      <c r="C309" s="95" t="s">
        <v>301</v>
      </c>
      <c r="D309" s="96"/>
      <c r="E309" s="42">
        <f>SUBTOTAL(9,E$310:E$310)</f>
        <v>45000</v>
      </c>
      <c r="F309" s="42">
        <f>SUBTOTAL(9,F$310:F$310)</f>
        <v>45000</v>
      </c>
      <c r="G309" s="42">
        <f>SUBTOTAL(9,G$310:G$310)</f>
        <v>0</v>
      </c>
    </row>
    <row r="310" spans="1:7" ht="25.5">
      <c r="A310" s="43">
        <v>852</v>
      </c>
      <c r="B310" s="44">
        <v>85204</v>
      </c>
      <c r="C310" s="45" t="s">
        <v>299</v>
      </c>
      <c r="D310" s="38" t="s">
        <v>300</v>
      </c>
      <c r="E310" s="46">
        <v>45000</v>
      </c>
      <c r="F310" s="46">
        <v>45000</v>
      </c>
      <c r="G310" s="46">
        <v>0</v>
      </c>
    </row>
    <row r="311" spans="1:7" ht="12.75">
      <c r="A311" s="43">
        <v>852</v>
      </c>
      <c r="B311" s="41">
        <v>85205</v>
      </c>
      <c r="C311" s="95" t="s">
        <v>302</v>
      </c>
      <c r="D311" s="96"/>
      <c r="E311" s="42">
        <f>SUBTOTAL(9,E$312:E$314)</f>
        <v>2000</v>
      </c>
      <c r="F311" s="42">
        <f>SUBTOTAL(9,F$312:F$314)</f>
        <v>2000</v>
      </c>
      <c r="G311" s="42">
        <f>SUBTOTAL(9,G$312:G$314)</f>
        <v>0</v>
      </c>
    </row>
    <row r="312" spans="1:7" ht="12.75">
      <c r="A312" s="43">
        <v>852</v>
      </c>
      <c r="B312" s="44">
        <v>85205</v>
      </c>
      <c r="C312" s="45" t="s">
        <v>227</v>
      </c>
      <c r="D312" s="38" t="s">
        <v>211</v>
      </c>
      <c r="E312" s="46">
        <v>500</v>
      </c>
      <c r="F312" s="46">
        <v>500</v>
      </c>
      <c r="G312" s="46">
        <v>0</v>
      </c>
    </row>
    <row r="313" spans="1:7" ht="12.75">
      <c r="A313" s="43">
        <v>852</v>
      </c>
      <c r="B313" s="44">
        <v>85205</v>
      </c>
      <c r="C313" s="45" t="s">
        <v>232</v>
      </c>
      <c r="D313" s="38" t="s">
        <v>217</v>
      </c>
      <c r="E313" s="46">
        <v>1000</v>
      </c>
      <c r="F313" s="46">
        <v>1000</v>
      </c>
      <c r="G313" s="46">
        <v>0</v>
      </c>
    </row>
    <row r="314" spans="1:7" ht="25.5">
      <c r="A314" s="43">
        <v>852</v>
      </c>
      <c r="B314" s="44">
        <v>85205</v>
      </c>
      <c r="C314" s="45" t="s">
        <v>260</v>
      </c>
      <c r="D314" s="38" t="s">
        <v>261</v>
      </c>
      <c r="E314" s="46">
        <v>500</v>
      </c>
      <c r="F314" s="46">
        <v>500</v>
      </c>
      <c r="G314" s="46">
        <v>0</v>
      </c>
    </row>
    <row r="315" spans="1:7" ht="12.75">
      <c r="A315" s="43">
        <v>852</v>
      </c>
      <c r="B315" s="41">
        <v>85206</v>
      </c>
      <c r="C315" s="95" t="s">
        <v>303</v>
      </c>
      <c r="D315" s="96"/>
      <c r="E315" s="42">
        <f>SUBTOTAL(9,E$316:E$316)</f>
        <v>48000</v>
      </c>
      <c r="F315" s="42">
        <f>SUBTOTAL(9,F$316:F$316)</f>
        <v>48000</v>
      </c>
      <c r="G315" s="42">
        <f>SUBTOTAL(9,G$316:G$316)</f>
        <v>0</v>
      </c>
    </row>
    <row r="316" spans="1:7" ht="12.75">
      <c r="A316" s="43">
        <v>852</v>
      </c>
      <c r="B316" s="44">
        <v>85206</v>
      </c>
      <c r="C316" s="45" t="s">
        <v>226</v>
      </c>
      <c r="D316" s="38" t="s">
        <v>208</v>
      </c>
      <c r="E316" s="46">
        <v>48000</v>
      </c>
      <c r="F316" s="46">
        <v>48000</v>
      </c>
      <c r="G316" s="46">
        <v>0</v>
      </c>
    </row>
    <row r="317" spans="1:7" ht="12.75">
      <c r="A317" s="43">
        <v>852</v>
      </c>
      <c r="B317" s="41">
        <v>85212</v>
      </c>
      <c r="C317" s="95" t="s">
        <v>179</v>
      </c>
      <c r="D317" s="96"/>
      <c r="E317" s="42">
        <f>SUBTOTAL(9,E$318:E$332)</f>
        <v>3653900</v>
      </c>
      <c r="F317" s="42">
        <f>SUBTOTAL(9,F$318:F$332)</f>
        <v>3653900</v>
      </c>
      <c r="G317" s="42">
        <f>SUBTOTAL(9,G$318:G$332)</f>
        <v>0</v>
      </c>
    </row>
    <row r="318" spans="1:7" ht="51">
      <c r="A318" s="43">
        <v>852</v>
      </c>
      <c r="B318" s="44">
        <v>85212</v>
      </c>
      <c r="C318" s="45" t="s">
        <v>304</v>
      </c>
      <c r="D318" s="38" t="s">
        <v>305</v>
      </c>
      <c r="E318" s="46">
        <v>12000</v>
      </c>
      <c r="F318" s="46">
        <v>12000</v>
      </c>
      <c r="G318" s="46">
        <v>0</v>
      </c>
    </row>
    <row r="319" spans="1:7" ht="12.75">
      <c r="A319" s="43">
        <v>852</v>
      </c>
      <c r="B319" s="44">
        <v>85212</v>
      </c>
      <c r="C319" s="45" t="s">
        <v>306</v>
      </c>
      <c r="D319" s="38" t="s">
        <v>307</v>
      </c>
      <c r="E319" s="46">
        <v>3310700</v>
      </c>
      <c r="F319" s="46">
        <v>3310700</v>
      </c>
      <c r="G319" s="46">
        <v>0</v>
      </c>
    </row>
    <row r="320" spans="1:7" ht="12.75">
      <c r="A320" s="43">
        <v>852</v>
      </c>
      <c r="B320" s="44">
        <v>85212</v>
      </c>
      <c r="C320" s="45" t="s">
        <v>221</v>
      </c>
      <c r="D320" s="38" t="s">
        <v>199</v>
      </c>
      <c r="E320" s="46">
        <v>144500</v>
      </c>
      <c r="F320" s="46">
        <v>144500</v>
      </c>
      <c r="G320" s="46">
        <v>0</v>
      </c>
    </row>
    <row r="321" spans="1:7" ht="12.75">
      <c r="A321" s="43">
        <v>852</v>
      </c>
      <c r="B321" s="44">
        <v>85212</v>
      </c>
      <c r="C321" s="45" t="s">
        <v>253</v>
      </c>
      <c r="D321" s="38" t="s">
        <v>254</v>
      </c>
      <c r="E321" s="46">
        <v>11800</v>
      </c>
      <c r="F321" s="46">
        <v>11800</v>
      </c>
      <c r="G321" s="46">
        <v>0</v>
      </c>
    </row>
    <row r="322" spans="1:7" ht="12.75">
      <c r="A322" s="43">
        <v>852</v>
      </c>
      <c r="B322" s="44">
        <v>85212</v>
      </c>
      <c r="C322" s="45" t="s">
        <v>222</v>
      </c>
      <c r="D322" s="38" t="s">
        <v>202</v>
      </c>
      <c r="E322" s="46">
        <v>127700</v>
      </c>
      <c r="F322" s="46">
        <v>127700</v>
      </c>
      <c r="G322" s="46">
        <v>0</v>
      </c>
    </row>
    <row r="323" spans="1:7" ht="12.75">
      <c r="A323" s="43">
        <v>852</v>
      </c>
      <c r="B323" s="44">
        <v>85212</v>
      </c>
      <c r="C323" s="45" t="s">
        <v>223</v>
      </c>
      <c r="D323" s="38" t="s">
        <v>205</v>
      </c>
      <c r="E323" s="46">
        <v>3300</v>
      </c>
      <c r="F323" s="46">
        <v>3300</v>
      </c>
      <c r="G323" s="46">
        <v>0</v>
      </c>
    </row>
    <row r="324" spans="1:7" ht="12.75">
      <c r="A324" s="43">
        <v>852</v>
      </c>
      <c r="B324" s="44">
        <v>85212</v>
      </c>
      <c r="C324" s="45" t="s">
        <v>226</v>
      </c>
      <c r="D324" s="38" t="s">
        <v>208</v>
      </c>
      <c r="E324" s="46">
        <v>3000</v>
      </c>
      <c r="F324" s="46">
        <v>3000</v>
      </c>
      <c r="G324" s="46">
        <v>0</v>
      </c>
    </row>
    <row r="325" spans="1:7" ht="12.75">
      <c r="A325" s="43">
        <v>852</v>
      </c>
      <c r="B325" s="44">
        <v>85212</v>
      </c>
      <c r="C325" s="45" t="s">
        <v>227</v>
      </c>
      <c r="D325" s="38" t="s">
        <v>211</v>
      </c>
      <c r="E325" s="46">
        <v>13700</v>
      </c>
      <c r="F325" s="46">
        <v>13700</v>
      </c>
      <c r="G325" s="46">
        <v>0</v>
      </c>
    </row>
    <row r="326" spans="1:7" ht="12.75">
      <c r="A326" s="43">
        <v>852</v>
      </c>
      <c r="B326" s="44">
        <v>85212</v>
      </c>
      <c r="C326" s="45" t="s">
        <v>232</v>
      </c>
      <c r="D326" s="38" t="s">
        <v>217</v>
      </c>
      <c r="E326" s="46">
        <v>17500</v>
      </c>
      <c r="F326" s="46">
        <v>17500</v>
      </c>
      <c r="G326" s="46">
        <v>0</v>
      </c>
    </row>
    <row r="327" spans="1:7" ht="25.5">
      <c r="A327" s="43">
        <v>852</v>
      </c>
      <c r="B327" s="44">
        <v>85212</v>
      </c>
      <c r="C327" s="45" t="s">
        <v>233</v>
      </c>
      <c r="D327" s="38" t="s">
        <v>234</v>
      </c>
      <c r="E327" s="46">
        <v>1500</v>
      </c>
      <c r="F327" s="46">
        <v>1500</v>
      </c>
      <c r="G327" s="46">
        <v>0</v>
      </c>
    </row>
    <row r="328" spans="1:7" ht="12.75">
      <c r="A328" s="43">
        <v>852</v>
      </c>
      <c r="B328" s="44">
        <v>85212</v>
      </c>
      <c r="C328" s="45" t="s">
        <v>235</v>
      </c>
      <c r="D328" s="38" t="s">
        <v>236</v>
      </c>
      <c r="E328" s="46">
        <v>1000</v>
      </c>
      <c r="F328" s="46">
        <v>1000</v>
      </c>
      <c r="G328" s="46">
        <v>0</v>
      </c>
    </row>
    <row r="329" spans="1:7" ht="12.75">
      <c r="A329" s="43">
        <v>852</v>
      </c>
      <c r="B329" s="44">
        <v>85212</v>
      </c>
      <c r="C329" s="45" t="s">
        <v>239</v>
      </c>
      <c r="D329" s="38" t="s">
        <v>240</v>
      </c>
      <c r="E329" s="46">
        <v>2700</v>
      </c>
      <c r="F329" s="46">
        <v>2700</v>
      </c>
      <c r="G329" s="46">
        <v>0</v>
      </c>
    </row>
    <row r="330" spans="1:7" ht="51">
      <c r="A330" s="43">
        <v>852</v>
      </c>
      <c r="B330" s="44">
        <v>85212</v>
      </c>
      <c r="C330" s="45" t="s">
        <v>308</v>
      </c>
      <c r="D330" s="38" t="s">
        <v>309</v>
      </c>
      <c r="E330" s="46">
        <v>2500</v>
      </c>
      <c r="F330" s="46">
        <v>2500</v>
      </c>
      <c r="G330" s="46">
        <v>0</v>
      </c>
    </row>
    <row r="331" spans="1:7" ht="12.75">
      <c r="A331" s="43">
        <v>852</v>
      </c>
      <c r="B331" s="44">
        <v>85212</v>
      </c>
      <c r="C331" s="45" t="s">
        <v>243</v>
      </c>
      <c r="D331" s="38" t="s">
        <v>244</v>
      </c>
      <c r="E331" s="46">
        <v>1000</v>
      </c>
      <c r="F331" s="46">
        <v>1000</v>
      </c>
      <c r="G331" s="46">
        <v>0</v>
      </c>
    </row>
    <row r="332" spans="1:7" ht="25.5">
      <c r="A332" s="43">
        <v>852</v>
      </c>
      <c r="B332" s="44">
        <v>85212</v>
      </c>
      <c r="C332" s="45" t="s">
        <v>260</v>
      </c>
      <c r="D332" s="38" t="s">
        <v>261</v>
      </c>
      <c r="E332" s="46">
        <v>1000</v>
      </c>
      <c r="F332" s="46">
        <v>1000</v>
      </c>
      <c r="G332" s="46">
        <v>0</v>
      </c>
    </row>
    <row r="333" spans="1:7" ht="12.75">
      <c r="A333" s="43">
        <v>852</v>
      </c>
      <c r="B333" s="41">
        <v>85213</v>
      </c>
      <c r="C333" s="95" t="s">
        <v>180</v>
      </c>
      <c r="D333" s="96"/>
      <c r="E333" s="42">
        <f>SUBTOTAL(9,E$334:E$334)</f>
        <v>36500</v>
      </c>
      <c r="F333" s="42">
        <f>SUBTOTAL(9,F$334:F$334)</f>
        <v>36500</v>
      </c>
      <c r="G333" s="42">
        <f>SUBTOTAL(9,G$334:G$334)</f>
        <v>0</v>
      </c>
    </row>
    <row r="334" spans="1:7" ht="12.75">
      <c r="A334" s="43">
        <v>852</v>
      </c>
      <c r="B334" s="44">
        <v>85213</v>
      </c>
      <c r="C334" s="45" t="s">
        <v>310</v>
      </c>
      <c r="D334" s="38" t="s">
        <v>311</v>
      </c>
      <c r="E334" s="46">
        <v>36500</v>
      </c>
      <c r="F334" s="46">
        <v>36500</v>
      </c>
      <c r="G334" s="46">
        <v>0</v>
      </c>
    </row>
    <row r="335" spans="1:7" ht="12.75">
      <c r="A335" s="43">
        <v>852</v>
      </c>
      <c r="B335" s="41">
        <v>85214</v>
      </c>
      <c r="C335" s="95" t="s">
        <v>181</v>
      </c>
      <c r="D335" s="96"/>
      <c r="E335" s="42">
        <f>SUBTOTAL(9,E$336:E$336)</f>
        <v>232300</v>
      </c>
      <c r="F335" s="42">
        <f>SUBTOTAL(9,F$336:F$336)</f>
        <v>232300</v>
      </c>
      <c r="G335" s="42">
        <f>SUBTOTAL(9,G$336:G$336)</f>
        <v>0</v>
      </c>
    </row>
    <row r="336" spans="1:7" ht="12.75">
      <c r="A336" s="43">
        <v>852</v>
      </c>
      <c r="B336" s="44">
        <v>85214</v>
      </c>
      <c r="C336" s="45" t="s">
        <v>306</v>
      </c>
      <c r="D336" s="38" t="s">
        <v>307</v>
      </c>
      <c r="E336" s="46">
        <v>232300</v>
      </c>
      <c r="F336" s="46">
        <v>232300</v>
      </c>
      <c r="G336" s="46">
        <v>0</v>
      </c>
    </row>
    <row r="337" spans="1:7" ht="12.75">
      <c r="A337" s="43">
        <v>852</v>
      </c>
      <c r="B337" s="41">
        <v>85215</v>
      </c>
      <c r="C337" s="95" t="s">
        <v>312</v>
      </c>
      <c r="D337" s="96"/>
      <c r="E337" s="42">
        <f>SUBTOTAL(9,E$338:E$338)</f>
        <v>20000</v>
      </c>
      <c r="F337" s="42">
        <f>SUBTOTAL(9,F$338:F$338)</f>
        <v>20000</v>
      </c>
      <c r="G337" s="42">
        <f>SUBTOTAL(9,G$338:G$338)</f>
        <v>0</v>
      </c>
    </row>
    <row r="338" spans="1:7" ht="12.75">
      <c r="A338" s="43">
        <v>852</v>
      </c>
      <c r="B338" s="44">
        <v>85215</v>
      </c>
      <c r="C338" s="45" t="s">
        <v>306</v>
      </c>
      <c r="D338" s="38" t="s">
        <v>307</v>
      </c>
      <c r="E338" s="46">
        <v>20000</v>
      </c>
      <c r="F338" s="46">
        <v>20000</v>
      </c>
      <c r="G338" s="46">
        <v>0</v>
      </c>
    </row>
    <row r="339" spans="1:7" ht="12.75">
      <c r="A339" s="43">
        <v>852</v>
      </c>
      <c r="B339" s="41">
        <v>85216</v>
      </c>
      <c r="C339" s="95" t="s">
        <v>182</v>
      </c>
      <c r="D339" s="96"/>
      <c r="E339" s="42">
        <f>SUBTOTAL(9,E$340:E$340)</f>
        <v>206000</v>
      </c>
      <c r="F339" s="42">
        <f>SUBTOTAL(9,F$340:F$340)</f>
        <v>206000</v>
      </c>
      <c r="G339" s="42">
        <f>SUBTOTAL(9,G$340:G$340)</f>
        <v>0</v>
      </c>
    </row>
    <row r="340" spans="1:7" ht="12.75">
      <c r="A340" s="43">
        <v>852</v>
      </c>
      <c r="B340" s="44">
        <v>85216</v>
      </c>
      <c r="C340" s="45" t="s">
        <v>306</v>
      </c>
      <c r="D340" s="38" t="s">
        <v>307</v>
      </c>
      <c r="E340" s="46">
        <v>206000</v>
      </c>
      <c r="F340" s="46">
        <v>206000</v>
      </c>
      <c r="G340" s="46">
        <v>0</v>
      </c>
    </row>
    <row r="341" spans="1:7" ht="12.75">
      <c r="A341" s="43">
        <v>852</v>
      </c>
      <c r="B341" s="41">
        <v>85219</v>
      </c>
      <c r="C341" s="95" t="s">
        <v>183</v>
      </c>
      <c r="D341" s="96"/>
      <c r="E341" s="42">
        <f>SUBTOTAL(9,E$342:E$358)</f>
        <v>433430</v>
      </c>
      <c r="F341" s="42">
        <f>SUBTOTAL(9,F$342:F$358)</f>
        <v>433430</v>
      </c>
      <c r="G341" s="42">
        <f>SUBTOTAL(9,G$342:G$358)</f>
        <v>0</v>
      </c>
    </row>
    <row r="342" spans="1:7" ht="12.75">
      <c r="A342" s="43">
        <v>852</v>
      </c>
      <c r="B342" s="44">
        <v>85219</v>
      </c>
      <c r="C342" s="45" t="s">
        <v>219</v>
      </c>
      <c r="D342" s="38" t="s">
        <v>220</v>
      </c>
      <c r="E342" s="46">
        <v>3000</v>
      </c>
      <c r="F342" s="46">
        <v>3000</v>
      </c>
      <c r="G342" s="46">
        <v>0</v>
      </c>
    </row>
    <row r="343" spans="1:7" ht="12.75">
      <c r="A343" s="43">
        <v>852</v>
      </c>
      <c r="B343" s="44">
        <v>85219</v>
      </c>
      <c r="C343" s="45" t="s">
        <v>221</v>
      </c>
      <c r="D343" s="38" t="s">
        <v>199</v>
      </c>
      <c r="E343" s="46">
        <v>272500</v>
      </c>
      <c r="F343" s="46">
        <v>272500</v>
      </c>
      <c r="G343" s="46">
        <v>0</v>
      </c>
    </row>
    <row r="344" spans="1:7" ht="12.75">
      <c r="A344" s="43">
        <v>852</v>
      </c>
      <c r="B344" s="44">
        <v>85219</v>
      </c>
      <c r="C344" s="45" t="s">
        <v>253</v>
      </c>
      <c r="D344" s="38" t="s">
        <v>254</v>
      </c>
      <c r="E344" s="46">
        <v>22880</v>
      </c>
      <c r="F344" s="46">
        <v>22880</v>
      </c>
      <c r="G344" s="46">
        <v>0</v>
      </c>
    </row>
    <row r="345" spans="1:7" ht="12.75">
      <c r="A345" s="43">
        <v>852</v>
      </c>
      <c r="B345" s="44">
        <v>85219</v>
      </c>
      <c r="C345" s="45" t="s">
        <v>222</v>
      </c>
      <c r="D345" s="38" t="s">
        <v>202</v>
      </c>
      <c r="E345" s="46">
        <v>51300</v>
      </c>
      <c r="F345" s="46">
        <v>51300</v>
      </c>
      <c r="G345" s="46">
        <v>0</v>
      </c>
    </row>
    <row r="346" spans="1:7" ht="12.75">
      <c r="A346" s="43">
        <v>852</v>
      </c>
      <c r="B346" s="44">
        <v>85219</v>
      </c>
      <c r="C346" s="45" t="s">
        <v>223</v>
      </c>
      <c r="D346" s="38" t="s">
        <v>205</v>
      </c>
      <c r="E346" s="46">
        <v>6500</v>
      </c>
      <c r="F346" s="46">
        <v>6500</v>
      </c>
      <c r="G346" s="46">
        <v>0</v>
      </c>
    </row>
    <row r="347" spans="1:7" ht="12.75">
      <c r="A347" s="43">
        <v>852</v>
      </c>
      <c r="B347" s="44">
        <v>85219</v>
      </c>
      <c r="C347" s="45" t="s">
        <v>226</v>
      </c>
      <c r="D347" s="38" t="s">
        <v>208</v>
      </c>
      <c r="E347" s="46">
        <v>22000</v>
      </c>
      <c r="F347" s="46">
        <v>22000</v>
      </c>
      <c r="G347" s="46">
        <v>0</v>
      </c>
    </row>
    <row r="348" spans="1:7" ht="12.75">
      <c r="A348" s="43">
        <v>852</v>
      </c>
      <c r="B348" s="44">
        <v>85219</v>
      </c>
      <c r="C348" s="45" t="s">
        <v>227</v>
      </c>
      <c r="D348" s="38" t="s">
        <v>211</v>
      </c>
      <c r="E348" s="46">
        <v>10000</v>
      </c>
      <c r="F348" s="46">
        <v>10000</v>
      </c>
      <c r="G348" s="46">
        <v>0</v>
      </c>
    </row>
    <row r="349" spans="1:7" ht="12.75">
      <c r="A349" s="43">
        <v>852</v>
      </c>
      <c r="B349" s="44">
        <v>85219</v>
      </c>
      <c r="C349" s="45" t="s">
        <v>230</v>
      </c>
      <c r="D349" s="38" t="s">
        <v>231</v>
      </c>
      <c r="E349" s="46">
        <v>0</v>
      </c>
      <c r="F349" s="46">
        <v>0</v>
      </c>
      <c r="G349" s="46">
        <v>0</v>
      </c>
    </row>
    <row r="350" spans="1:7" ht="12.75">
      <c r="A350" s="43">
        <v>852</v>
      </c>
      <c r="B350" s="44">
        <v>85219</v>
      </c>
      <c r="C350" s="45" t="s">
        <v>264</v>
      </c>
      <c r="D350" s="38" t="s">
        <v>265</v>
      </c>
      <c r="E350" s="46">
        <v>300</v>
      </c>
      <c r="F350" s="46">
        <v>300</v>
      </c>
      <c r="G350" s="46">
        <v>0</v>
      </c>
    </row>
    <row r="351" spans="1:7" ht="12.75">
      <c r="A351" s="43">
        <v>852</v>
      </c>
      <c r="B351" s="44">
        <v>85219</v>
      </c>
      <c r="C351" s="45" t="s">
        <v>232</v>
      </c>
      <c r="D351" s="38" t="s">
        <v>217</v>
      </c>
      <c r="E351" s="46">
        <v>18000</v>
      </c>
      <c r="F351" s="46">
        <v>18000</v>
      </c>
      <c r="G351" s="46">
        <v>0</v>
      </c>
    </row>
    <row r="352" spans="1:7" ht="25.5">
      <c r="A352" s="43">
        <v>852</v>
      </c>
      <c r="B352" s="44">
        <v>85219</v>
      </c>
      <c r="C352" s="45" t="s">
        <v>258</v>
      </c>
      <c r="D352" s="38" t="s">
        <v>259</v>
      </c>
      <c r="E352" s="46">
        <v>800</v>
      </c>
      <c r="F352" s="46">
        <v>800</v>
      </c>
      <c r="G352" s="46">
        <v>0</v>
      </c>
    </row>
    <row r="353" spans="1:7" ht="25.5">
      <c r="A353" s="43">
        <v>852</v>
      </c>
      <c r="B353" s="44">
        <v>85219</v>
      </c>
      <c r="C353" s="45" t="s">
        <v>233</v>
      </c>
      <c r="D353" s="38" t="s">
        <v>234</v>
      </c>
      <c r="E353" s="46">
        <v>1500</v>
      </c>
      <c r="F353" s="46">
        <v>1500</v>
      </c>
      <c r="G353" s="46">
        <v>0</v>
      </c>
    </row>
    <row r="354" spans="1:7" ht="12.75">
      <c r="A354" s="43">
        <v>852</v>
      </c>
      <c r="B354" s="44">
        <v>85219</v>
      </c>
      <c r="C354" s="45" t="s">
        <v>235</v>
      </c>
      <c r="D354" s="38" t="s">
        <v>236</v>
      </c>
      <c r="E354" s="46">
        <v>12000</v>
      </c>
      <c r="F354" s="46">
        <v>12000</v>
      </c>
      <c r="G354" s="46">
        <v>0</v>
      </c>
    </row>
    <row r="355" spans="1:7" ht="12.75">
      <c r="A355" s="43">
        <v>852</v>
      </c>
      <c r="B355" s="44">
        <v>85219</v>
      </c>
      <c r="C355" s="45" t="s">
        <v>237</v>
      </c>
      <c r="D355" s="38" t="s">
        <v>238</v>
      </c>
      <c r="E355" s="46">
        <v>500</v>
      </c>
      <c r="F355" s="46">
        <v>500</v>
      </c>
      <c r="G355" s="46">
        <v>0</v>
      </c>
    </row>
    <row r="356" spans="1:7" ht="12.75">
      <c r="A356" s="43">
        <v>852</v>
      </c>
      <c r="B356" s="44">
        <v>85219</v>
      </c>
      <c r="C356" s="45" t="s">
        <v>239</v>
      </c>
      <c r="D356" s="38" t="s">
        <v>240</v>
      </c>
      <c r="E356" s="46">
        <v>8800</v>
      </c>
      <c r="F356" s="46">
        <v>8800</v>
      </c>
      <c r="G356" s="46">
        <v>0</v>
      </c>
    </row>
    <row r="357" spans="1:7" ht="12.75">
      <c r="A357" s="43">
        <v>852</v>
      </c>
      <c r="B357" s="44">
        <v>85219</v>
      </c>
      <c r="C357" s="45" t="s">
        <v>313</v>
      </c>
      <c r="D357" s="38" t="s">
        <v>135</v>
      </c>
      <c r="E357" s="46">
        <v>350</v>
      </c>
      <c r="F357" s="46">
        <v>350</v>
      </c>
      <c r="G357" s="46">
        <v>0</v>
      </c>
    </row>
    <row r="358" spans="1:7" ht="25.5">
      <c r="A358" s="43">
        <v>852</v>
      </c>
      <c r="B358" s="44">
        <v>85219</v>
      </c>
      <c r="C358" s="45" t="s">
        <v>260</v>
      </c>
      <c r="D358" s="38" t="s">
        <v>261</v>
      </c>
      <c r="E358" s="46">
        <v>3000</v>
      </c>
      <c r="F358" s="46">
        <v>3000</v>
      </c>
      <c r="G358" s="46">
        <v>0</v>
      </c>
    </row>
    <row r="359" spans="1:7" ht="12.75">
      <c r="A359" s="43">
        <v>852</v>
      </c>
      <c r="B359" s="41">
        <v>85228</v>
      </c>
      <c r="C359" s="95" t="s">
        <v>184</v>
      </c>
      <c r="D359" s="96"/>
      <c r="E359" s="42">
        <f>SUBTOTAL(9,E$360:E$368)</f>
        <v>121600</v>
      </c>
      <c r="F359" s="42">
        <f>SUBTOTAL(9,F$360:F$368)</f>
        <v>121600</v>
      </c>
      <c r="G359" s="42">
        <f>SUBTOTAL(9,G$360:G$368)</f>
        <v>0</v>
      </c>
    </row>
    <row r="360" spans="1:7" ht="12.75">
      <c r="A360" s="43">
        <v>852</v>
      </c>
      <c r="B360" s="44">
        <v>85228</v>
      </c>
      <c r="C360" s="45" t="s">
        <v>219</v>
      </c>
      <c r="D360" s="38" t="s">
        <v>220</v>
      </c>
      <c r="E360" s="46">
        <v>2000</v>
      </c>
      <c r="F360" s="46">
        <v>2000</v>
      </c>
      <c r="G360" s="46">
        <v>0</v>
      </c>
    </row>
    <row r="361" spans="1:7" ht="12.75">
      <c r="A361" s="43">
        <v>852</v>
      </c>
      <c r="B361" s="44">
        <v>85228</v>
      </c>
      <c r="C361" s="45" t="s">
        <v>221</v>
      </c>
      <c r="D361" s="38" t="s">
        <v>199</v>
      </c>
      <c r="E361" s="46">
        <v>91000</v>
      </c>
      <c r="F361" s="46">
        <v>91000</v>
      </c>
      <c r="G361" s="46">
        <v>0</v>
      </c>
    </row>
    <row r="362" spans="1:7" ht="12.75">
      <c r="A362" s="43">
        <v>852</v>
      </c>
      <c r="B362" s="44">
        <v>85228</v>
      </c>
      <c r="C362" s="45" t="s">
        <v>253</v>
      </c>
      <c r="D362" s="38" t="s">
        <v>254</v>
      </c>
      <c r="E362" s="46">
        <v>6200</v>
      </c>
      <c r="F362" s="46">
        <v>6200</v>
      </c>
      <c r="G362" s="46">
        <v>0</v>
      </c>
    </row>
    <row r="363" spans="1:7" ht="12.75">
      <c r="A363" s="43">
        <v>852</v>
      </c>
      <c r="B363" s="44">
        <v>85228</v>
      </c>
      <c r="C363" s="45" t="s">
        <v>222</v>
      </c>
      <c r="D363" s="38" t="s">
        <v>202</v>
      </c>
      <c r="E363" s="46">
        <v>15000</v>
      </c>
      <c r="F363" s="46">
        <v>15000</v>
      </c>
      <c r="G363" s="46">
        <v>0</v>
      </c>
    </row>
    <row r="364" spans="1:7" ht="12.75">
      <c r="A364" s="43">
        <v>852</v>
      </c>
      <c r="B364" s="44">
        <v>85228</v>
      </c>
      <c r="C364" s="45" t="s">
        <v>223</v>
      </c>
      <c r="D364" s="38" t="s">
        <v>205</v>
      </c>
      <c r="E364" s="46">
        <v>600</v>
      </c>
      <c r="F364" s="46">
        <v>600</v>
      </c>
      <c r="G364" s="46">
        <v>0</v>
      </c>
    </row>
    <row r="365" spans="1:7" ht="12.75">
      <c r="A365" s="43">
        <v>852</v>
      </c>
      <c r="B365" s="44">
        <v>85228</v>
      </c>
      <c r="C365" s="45" t="s">
        <v>226</v>
      </c>
      <c r="D365" s="38" t="s">
        <v>208</v>
      </c>
      <c r="E365" s="46">
        <v>3000</v>
      </c>
      <c r="F365" s="46">
        <v>3000</v>
      </c>
      <c r="G365" s="46">
        <v>0</v>
      </c>
    </row>
    <row r="366" spans="1:7" ht="12.75">
      <c r="A366" s="43">
        <v>852</v>
      </c>
      <c r="B366" s="44">
        <v>85228</v>
      </c>
      <c r="C366" s="45" t="s">
        <v>227</v>
      </c>
      <c r="D366" s="38" t="s">
        <v>211</v>
      </c>
      <c r="E366" s="46">
        <v>100</v>
      </c>
      <c r="F366" s="46">
        <v>100</v>
      </c>
      <c r="G366" s="46">
        <v>0</v>
      </c>
    </row>
    <row r="367" spans="1:7" ht="12.75">
      <c r="A367" s="43">
        <v>852</v>
      </c>
      <c r="B367" s="44">
        <v>85228</v>
      </c>
      <c r="C367" s="45" t="s">
        <v>264</v>
      </c>
      <c r="D367" s="38" t="s">
        <v>265</v>
      </c>
      <c r="E367" s="46">
        <v>100</v>
      </c>
      <c r="F367" s="46">
        <v>100</v>
      </c>
      <c r="G367" s="46">
        <v>0</v>
      </c>
    </row>
    <row r="368" spans="1:7" ht="12.75">
      <c r="A368" s="43">
        <v>852</v>
      </c>
      <c r="B368" s="44">
        <v>85228</v>
      </c>
      <c r="C368" s="45" t="s">
        <v>239</v>
      </c>
      <c r="D368" s="38" t="s">
        <v>240</v>
      </c>
      <c r="E368" s="46">
        <v>3600</v>
      </c>
      <c r="F368" s="46">
        <v>3600</v>
      </c>
      <c r="G368" s="46">
        <v>0</v>
      </c>
    </row>
    <row r="369" spans="1:7" ht="12.75">
      <c r="A369" s="43">
        <v>852</v>
      </c>
      <c r="B369" s="41">
        <v>85295</v>
      </c>
      <c r="C369" s="95" t="s">
        <v>101</v>
      </c>
      <c r="D369" s="96"/>
      <c r="E369" s="42">
        <f>SUBTOTAL(9,E$370:E$370)</f>
        <v>112000</v>
      </c>
      <c r="F369" s="42">
        <f>SUBTOTAL(9,F$370:F$370)</f>
        <v>112000</v>
      </c>
      <c r="G369" s="42">
        <f>SUBTOTAL(9,G$370:G$370)</f>
        <v>0</v>
      </c>
    </row>
    <row r="370" spans="1:7" ht="12.75">
      <c r="A370" s="43">
        <v>852</v>
      </c>
      <c r="B370" s="44">
        <v>85295</v>
      </c>
      <c r="C370" s="45" t="s">
        <v>306</v>
      </c>
      <c r="D370" s="38" t="s">
        <v>307</v>
      </c>
      <c r="E370" s="46">
        <v>112000</v>
      </c>
      <c r="F370" s="46">
        <v>112000</v>
      </c>
      <c r="G370" s="46">
        <v>0</v>
      </c>
    </row>
    <row r="371" spans="1:7" ht="12.75">
      <c r="A371" s="37">
        <v>854</v>
      </c>
      <c r="B371" s="97" t="s">
        <v>314</v>
      </c>
      <c r="C371" s="96"/>
      <c r="D371" s="96"/>
      <c r="E371" s="39">
        <f>SUBTOTAL(9,E$372:E$373)</f>
        <v>56000</v>
      </c>
      <c r="F371" s="39">
        <f>SUBTOTAL(9,F$372:F$373)</f>
        <v>56000</v>
      </c>
      <c r="G371" s="39">
        <f>SUBTOTAL(9,G$372:G$373)</f>
        <v>0</v>
      </c>
    </row>
    <row r="372" spans="1:7" ht="12.75">
      <c r="A372" s="37">
        <v>854</v>
      </c>
      <c r="B372" s="41">
        <v>85415</v>
      </c>
      <c r="C372" s="95" t="s">
        <v>315</v>
      </c>
      <c r="D372" s="96"/>
      <c r="E372" s="42">
        <f>SUBTOTAL(9,E$373:E$373)</f>
        <v>56000</v>
      </c>
      <c r="F372" s="42">
        <f>SUBTOTAL(9,F$373:F$373)</f>
        <v>56000</v>
      </c>
      <c r="G372" s="42">
        <f>SUBTOTAL(9,G$373:G$373)</f>
        <v>0</v>
      </c>
    </row>
    <row r="373" spans="1:7" ht="12.75">
      <c r="A373" s="43">
        <v>854</v>
      </c>
      <c r="B373" s="44">
        <v>85415</v>
      </c>
      <c r="C373" s="45" t="s">
        <v>316</v>
      </c>
      <c r="D373" s="38" t="s">
        <v>317</v>
      </c>
      <c r="E373" s="46">
        <v>56000</v>
      </c>
      <c r="F373" s="46">
        <v>56000</v>
      </c>
      <c r="G373" s="46">
        <v>0</v>
      </c>
    </row>
    <row r="374" spans="1:7" ht="12.75">
      <c r="A374" s="37">
        <v>900</v>
      </c>
      <c r="B374" s="97" t="s">
        <v>185</v>
      </c>
      <c r="C374" s="96"/>
      <c r="D374" s="96"/>
      <c r="E374" s="39">
        <f>SUBTOTAL(9,E$375:E$419)</f>
        <v>2670307</v>
      </c>
      <c r="F374" s="39">
        <f>SUBTOTAL(9,F$375:F$419)</f>
        <v>2114353</v>
      </c>
      <c r="G374" s="39">
        <f>SUBTOTAL(9,G$375:G$419)</f>
        <v>555954</v>
      </c>
    </row>
    <row r="375" spans="1:7" ht="12.75">
      <c r="A375" s="37">
        <v>900</v>
      </c>
      <c r="B375" s="41">
        <v>90001</v>
      </c>
      <c r="C375" s="95" t="s">
        <v>186</v>
      </c>
      <c r="D375" s="96"/>
      <c r="E375" s="42">
        <f>SUBTOTAL(9,E$376:E$397)</f>
        <v>779144</v>
      </c>
      <c r="F375" s="42">
        <f>SUBTOTAL(9,F$376:F$397)</f>
        <v>636344</v>
      </c>
      <c r="G375" s="42">
        <f>SUBTOTAL(9,G$376:G$397)</f>
        <v>149000</v>
      </c>
    </row>
    <row r="376" spans="1:7" ht="12.75">
      <c r="A376" s="43">
        <v>900</v>
      </c>
      <c r="B376" s="44">
        <v>90001</v>
      </c>
      <c r="C376" s="45" t="s">
        <v>219</v>
      </c>
      <c r="D376" s="38" t="s">
        <v>220</v>
      </c>
      <c r="E376" s="46">
        <v>3500</v>
      </c>
      <c r="F376" s="46">
        <v>3500</v>
      </c>
      <c r="G376" s="46">
        <v>0</v>
      </c>
    </row>
    <row r="377" spans="1:7" ht="12.75">
      <c r="A377" s="43">
        <v>900</v>
      </c>
      <c r="B377" s="44">
        <v>90001</v>
      </c>
      <c r="C377" s="45" t="s">
        <v>221</v>
      </c>
      <c r="D377" s="38" t="s">
        <v>199</v>
      </c>
      <c r="E377" s="46">
        <v>174456</v>
      </c>
      <c r="F377" s="46">
        <v>174456</v>
      </c>
      <c r="G377" s="46">
        <v>0</v>
      </c>
    </row>
    <row r="378" spans="1:7" ht="12.75">
      <c r="A378" s="43">
        <v>900</v>
      </c>
      <c r="B378" s="44">
        <v>90001</v>
      </c>
      <c r="C378" s="45" t="s">
        <v>253</v>
      </c>
      <c r="D378" s="38" t="s">
        <v>254</v>
      </c>
      <c r="E378" s="46">
        <v>13000</v>
      </c>
      <c r="F378" s="46">
        <v>13000</v>
      </c>
      <c r="G378" s="46">
        <v>0</v>
      </c>
    </row>
    <row r="379" spans="1:7" ht="12.75">
      <c r="A379" s="43">
        <v>900</v>
      </c>
      <c r="B379" s="44">
        <v>90001</v>
      </c>
      <c r="C379" s="45" t="s">
        <v>222</v>
      </c>
      <c r="D379" s="38" t="s">
        <v>202</v>
      </c>
      <c r="E379" s="46">
        <v>31046</v>
      </c>
      <c r="F379" s="46">
        <v>31046</v>
      </c>
      <c r="G379" s="46">
        <v>0</v>
      </c>
    </row>
    <row r="380" spans="1:7" ht="12.75">
      <c r="A380" s="43">
        <v>900</v>
      </c>
      <c r="B380" s="44">
        <v>90001</v>
      </c>
      <c r="C380" s="45" t="s">
        <v>223</v>
      </c>
      <c r="D380" s="38" t="s">
        <v>205</v>
      </c>
      <c r="E380" s="46">
        <v>4425</v>
      </c>
      <c r="F380" s="46">
        <v>4425</v>
      </c>
      <c r="G380" s="46">
        <v>0</v>
      </c>
    </row>
    <row r="381" spans="1:7" ht="25.5">
      <c r="A381" s="43">
        <v>900</v>
      </c>
      <c r="B381" s="44">
        <v>90001</v>
      </c>
      <c r="C381" s="45" t="s">
        <v>224</v>
      </c>
      <c r="D381" s="38" t="s">
        <v>225</v>
      </c>
      <c r="E381" s="46">
        <v>2880</v>
      </c>
      <c r="F381" s="46">
        <v>2880</v>
      </c>
      <c r="G381" s="46">
        <v>0</v>
      </c>
    </row>
    <row r="382" spans="1:7" ht="12.75">
      <c r="A382" s="43">
        <v>900</v>
      </c>
      <c r="B382" s="44">
        <v>90001</v>
      </c>
      <c r="C382" s="45" t="s">
        <v>226</v>
      </c>
      <c r="D382" s="38" t="s">
        <v>208</v>
      </c>
      <c r="E382" s="46">
        <v>52400</v>
      </c>
      <c r="F382" s="46">
        <v>52400</v>
      </c>
      <c r="G382" s="46">
        <v>0</v>
      </c>
    </row>
    <row r="383" spans="1:7" ht="12.75">
      <c r="A383" s="43">
        <v>900</v>
      </c>
      <c r="B383" s="44">
        <v>90001</v>
      </c>
      <c r="C383" s="45" t="s">
        <v>227</v>
      </c>
      <c r="D383" s="38" t="s">
        <v>211</v>
      </c>
      <c r="E383" s="46">
        <v>60000</v>
      </c>
      <c r="F383" s="46">
        <v>60000</v>
      </c>
      <c r="G383" s="46">
        <v>0</v>
      </c>
    </row>
    <row r="384" spans="1:7" ht="12.75">
      <c r="A384" s="43">
        <v>900</v>
      </c>
      <c r="B384" s="44">
        <v>90001</v>
      </c>
      <c r="C384" s="45" t="s">
        <v>228</v>
      </c>
      <c r="D384" s="38" t="s">
        <v>229</v>
      </c>
      <c r="E384" s="46">
        <v>140000</v>
      </c>
      <c r="F384" s="46">
        <v>140000</v>
      </c>
      <c r="G384" s="46">
        <v>0</v>
      </c>
    </row>
    <row r="385" spans="1:7" ht="12.75">
      <c r="A385" s="43">
        <v>900</v>
      </c>
      <c r="B385" s="44">
        <v>90001</v>
      </c>
      <c r="C385" s="45" t="s">
        <v>230</v>
      </c>
      <c r="D385" s="38" t="s">
        <v>231</v>
      </c>
      <c r="E385" s="46">
        <v>10000</v>
      </c>
      <c r="F385" s="46">
        <v>10000</v>
      </c>
      <c r="G385" s="46">
        <v>0</v>
      </c>
    </row>
    <row r="386" spans="1:7" ht="12.75">
      <c r="A386" s="43">
        <v>900</v>
      </c>
      <c r="B386" s="44">
        <v>90001</v>
      </c>
      <c r="C386" s="45" t="s">
        <v>264</v>
      </c>
      <c r="D386" s="38" t="s">
        <v>265</v>
      </c>
      <c r="E386" s="46">
        <v>250</v>
      </c>
      <c r="F386" s="46">
        <v>250</v>
      </c>
      <c r="G386" s="46">
        <v>0</v>
      </c>
    </row>
    <row r="387" spans="1:7" ht="12.75">
      <c r="A387" s="43">
        <v>900</v>
      </c>
      <c r="B387" s="44">
        <v>90001</v>
      </c>
      <c r="C387" s="45" t="s">
        <v>232</v>
      </c>
      <c r="D387" s="38" t="s">
        <v>217</v>
      </c>
      <c r="E387" s="46">
        <f>100000-6200</f>
        <v>93800</v>
      </c>
      <c r="F387" s="46">
        <v>100000</v>
      </c>
      <c r="G387" s="46">
        <v>0</v>
      </c>
    </row>
    <row r="388" spans="1:7" ht="12.75">
      <c r="A388" s="43">
        <v>900</v>
      </c>
      <c r="B388" s="44">
        <v>90001</v>
      </c>
      <c r="C388" s="45" t="s">
        <v>266</v>
      </c>
      <c r="D388" s="38" t="s">
        <v>267</v>
      </c>
      <c r="E388" s="46">
        <v>1500</v>
      </c>
      <c r="F388" s="46">
        <v>1500</v>
      </c>
      <c r="G388" s="46">
        <v>0</v>
      </c>
    </row>
    <row r="389" spans="1:7" ht="25.5">
      <c r="A389" s="43">
        <v>900</v>
      </c>
      <c r="B389" s="44">
        <v>90001</v>
      </c>
      <c r="C389" s="45" t="s">
        <v>258</v>
      </c>
      <c r="D389" s="38" t="s">
        <v>259</v>
      </c>
      <c r="E389" s="46">
        <v>1200</v>
      </c>
      <c r="F389" s="46">
        <v>1200</v>
      </c>
      <c r="G389" s="46">
        <v>0</v>
      </c>
    </row>
    <row r="390" spans="1:7" ht="25.5">
      <c r="A390" s="43">
        <v>900</v>
      </c>
      <c r="B390" s="44">
        <v>90001</v>
      </c>
      <c r="C390" s="45" t="s">
        <v>233</v>
      </c>
      <c r="D390" s="38" t="s">
        <v>234</v>
      </c>
      <c r="E390" s="46">
        <v>1500</v>
      </c>
      <c r="F390" s="46">
        <v>1500</v>
      </c>
      <c r="G390" s="46">
        <v>0</v>
      </c>
    </row>
    <row r="391" spans="1:7" ht="25.5">
      <c r="A391" s="43">
        <v>900</v>
      </c>
      <c r="B391" s="44">
        <v>90001</v>
      </c>
      <c r="C391" s="45" t="s">
        <v>249</v>
      </c>
      <c r="D391" s="38" t="s">
        <v>250</v>
      </c>
      <c r="E391" s="46">
        <v>500</v>
      </c>
      <c r="F391" s="46">
        <v>500</v>
      </c>
      <c r="G391" s="46">
        <v>0</v>
      </c>
    </row>
    <row r="392" spans="1:7" ht="12.75">
      <c r="A392" s="43">
        <v>900</v>
      </c>
      <c r="B392" s="44">
        <v>90001</v>
      </c>
      <c r="C392" s="45" t="s">
        <v>235</v>
      </c>
      <c r="D392" s="38" t="s">
        <v>236</v>
      </c>
      <c r="E392" s="46">
        <v>100</v>
      </c>
      <c r="F392" s="46">
        <v>100</v>
      </c>
      <c r="G392" s="46">
        <v>0</v>
      </c>
    </row>
    <row r="393" spans="1:7" ht="12.75">
      <c r="A393" s="43">
        <v>900</v>
      </c>
      <c r="B393" s="44">
        <v>90001</v>
      </c>
      <c r="C393" s="45" t="s">
        <v>237</v>
      </c>
      <c r="D393" s="38" t="s">
        <v>238</v>
      </c>
      <c r="E393" s="46">
        <v>31687</v>
      </c>
      <c r="F393" s="46">
        <v>31687</v>
      </c>
      <c r="G393" s="46">
        <v>0</v>
      </c>
    </row>
    <row r="394" spans="1:7" ht="12.75">
      <c r="A394" s="43">
        <v>900</v>
      </c>
      <c r="B394" s="44">
        <v>90001</v>
      </c>
      <c r="C394" s="45" t="s">
        <v>239</v>
      </c>
      <c r="D394" s="38" t="s">
        <v>240</v>
      </c>
      <c r="E394" s="46">
        <v>7300</v>
      </c>
      <c r="F394" s="46">
        <v>7300</v>
      </c>
      <c r="G394" s="46">
        <v>0</v>
      </c>
    </row>
    <row r="395" spans="1:7" ht="12.75">
      <c r="A395" s="43">
        <v>900</v>
      </c>
      <c r="B395" s="44">
        <v>90001</v>
      </c>
      <c r="C395" s="45" t="s">
        <v>243</v>
      </c>
      <c r="D395" s="38" t="s">
        <v>244</v>
      </c>
      <c r="E395" s="46">
        <v>600</v>
      </c>
      <c r="F395" s="46">
        <v>600</v>
      </c>
      <c r="G395" s="46">
        <v>0</v>
      </c>
    </row>
    <row r="396" spans="1:7" ht="12.75">
      <c r="A396" s="43">
        <v>900</v>
      </c>
      <c r="B396" s="44">
        <v>90001</v>
      </c>
      <c r="C396" s="45" t="s">
        <v>191</v>
      </c>
      <c r="D396" s="38" t="s">
        <v>192</v>
      </c>
      <c r="E396" s="46">
        <v>114000</v>
      </c>
      <c r="F396" s="46">
        <v>0</v>
      </c>
      <c r="G396" s="46">
        <v>114000</v>
      </c>
    </row>
    <row r="397" spans="1:7" ht="12.75">
      <c r="A397" s="43">
        <v>900</v>
      </c>
      <c r="B397" s="44">
        <v>90001</v>
      </c>
      <c r="C397" s="45" t="s">
        <v>274</v>
      </c>
      <c r="D397" s="38" t="s">
        <v>275</v>
      </c>
      <c r="E397" s="46">
        <v>35000</v>
      </c>
      <c r="F397" s="46">
        <v>0</v>
      </c>
      <c r="G397" s="46">
        <v>35000</v>
      </c>
    </row>
    <row r="398" spans="1:7" ht="12.75">
      <c r="A398" s="43">
        <v>900</v>
      </c>
      <c r="B398" s="41">
        <v>90002</v>
      </c>
      <c r="C398" s="95" t="s">
        <v>318</v>
      </c>
      <c r="D398" s="96"/>
      <c r="E398" s="42">
        <f>SUBTOTAL(9,E$399:E$401)</f>
        <v>908300</v>
      </c>
      <c r="F398" s="42">
        <f>SUBTOTAL(9,F$399:F$401)</f>
        <v>902100</v>
      </c>
      <c r="G398" s="42">
        <f>SUBTOTAL(9,G$399:G$401)</f>
        <v>0</v>
      </c>
    </row>
    <row r="399" spans="1:7" ht="12.75">
      <c r="A399" s="43">
        <v>900</v>
      </c>
      <c r="B399" s="44">
        <v>90002</v>
      </c>
      <c r="C399" s="45" t="s">
        <v>227</v>
      </c>
      <c r="D399" s="38" t="s">
        <v>211</v>
      </c>
      <c r="E399" s="46">
        <v>1000</v>
      </c>
      <c r="F399" s="46">
        <v>1000</v>
      </c>
      <c r="G399" s="46">
        <v>0</v>
      </c>
    </row>
    <row r="400" spans="1:7" ht="12.75">
      <c r="A400" s="43">
        <v>900</v>
      </c>
      <c r="B400" s="44">
        <v>90002</v>
      </c>
      <c r="C400" s="45" t="s">
        <v>230</v>
      </c>
      <c r="D400" s="38" t="s">
        <v>231</v>
      </c>
      <c r="E400" s="46">
        <v>100</v>
      </c>
      <c r="F400" s="46">
        <v>100</v>
      </c>
      <c r="G400" s="46">
        <v>0</v>
      </c>
    </row>
    <row r="401" spans="1:7" ht="12.75">
      <c r="A401" s="43">
        <v>900</v>
      </c>
      <c r="B401" s="44">
        <v>90002</v>
      </c>
      <c r="C401" s="45" t="s">
        <v>232</v>
      </c>
      <c r="D401" s="38" t="s">
        <v>217</v>
      </c>
      <c r="E401" s="46">
        <f>901000+6200</f>
        <v>907200</v>
      </c>
      <c r="F401" s="46">
        <v>901000</v>
      </c>
      <c r="G401" s="46">
        <v>0</v>
      </c>
    </row>
    <row r="402" spans="1:7" ht="12.75">
      <c r="A402" s="43">
        <v>900</v>
      </c>
      <c r="B402" s="41">
        <v>90015</v>
      </c>
      <c r="C402" s="95" t="s">
        <v>319</v>
      </c>
      <c r="D402" s="96"/>
      <c r="E402" s="42">
        <f>SUBTOTAL(9,E$403:E$406)</f>
        <v>852692</v>
      </c>
      <c r="F402" s="42">
        <f>SUBTOTAL(9,F$403:F$406)</f>
        <v>445738</v>
      </c>
      <c r="G402" s="42">
        <f>SUBTOTAL(9,G$403:G$406)</f>
        <v>406954</v>
      </c>
    </row>
    <row r="403" spans="1:7" ht="12.75">
      <c r="A403" s="43">
        <v>900</v>
      </c>
      <c r="B403" s="44">
        <v>90015</v>
      </c>
      <c r="C403" s="45" t="s">
        <v>228</v>
      </c>
      <c r="D403" s="38" t="s">
        <v>229</v>
      </c>
      <c r="E403" s="46">
        <v>300000</v>
      </c>
      <c r="F403" s="46">
        <v>300000</v>
      </c>
      <c r="G403" s="46">
        <v>0</v>
      </c>
    </row>
    <row r="404" spans="1:7" ht="12.75">
      <c r="A404" s="43">
        <v>900</v>
      </c>
      <c r="B404" s="44">
        <v>90015</v>
      </c>
      <c r="C404" s="45" t="s">
        <v>230</v>
      </c>
      <c r="D404" s="38" t="s">
        <v>231</v>
      </c>
      <c r="E404" s="46">
        <v>12000</v>
      </c>
      <c r="F404" s="46">
        <v>12000</v>
      </c>
      <c r="G404" s="46">
        <v>0</v>
      </c>
    </row>
    <row r="405" spans="1:7" ht="12.75">
      <c r="A405" s="43">
        <v>900</v>
      </c>
      <c r="B405" s="44">
        <v>90015</v>
      </c>
      <c r="C405" s="45" t="s">
        <v>232</v>
      </c>
      <c r="D405" s="38" t="s">
        <v>217</v>
      </c>
      <c r="E405" s="46">
        <v>133738</v>
      </c>
      <c r="F405" s="46">
        <v>133738</v>
      </c>
      <c r="G405" s="46">
        <v>0</v>
      </c>
    </row>
    <row r="406" spans="1:7" ht="12.75">
      <c r="A406" s="43">
        <v>900</v>
      </c>
      <c r="B406" s="44">
        <v>90015</v>
      </c>
      <c r="C406" s="45" t="s">
        <v>191</v>
      </c>
      <c r="D406" s="38" t="s">
        <v>192</v>
      </c>
      <c r="E406" s="46">
        <v>406954</v>
      </c>
      <c r="F406" s="46">
        <v>0</v>
      </c>
      <c r="G406" s="46">
        <v>406954</v>
      </c>
    </row>
    <row r="407" spans="1:7" ht="12.75">
      <c r="A407" s="43">
        <v>900</v>
      </c>
      <c r="B407" s="41">
        <v>90019</v>
      </c>
      <c r="C407" s="95" t="s">
        <v>187</v>
      </c>
      <c r="D407" s="96"/>
      <c r="E407" s="42">
        <f>SUBTOTAL(9,E$408:E$409)</f>
        <v>8000</v>
      </c>
      <c r="F407" s="42">
        <f>SUBTOTAL(9,F$408:F$409)</f>
        <v>8000</v>
      </c>
      <c r="G407" s="42">
        <f>SUBTOTAL(9,G$408:G$409)</f>
        <v>0</v>
      </c>
    </row>
    <row r="408" spans="1:7" ht="12.75">
      <c r="A408" s="43">
        <v>900</v>
      </c>
      <c r="B408" s="44">
        <v>90019</v>
      </c>
      <c r="C408" s="45" t="s">
        <v>227</v>
      </c>
      <c r="D408" s="38" t="s">
        <v>211</v>
      </c>
      <c r="E408" s="46">
        <v>3000</v>
      </c>
      <c r="F408" s="46">
        <v>3000</v>
      </c>
      <c r="G408" s="46">
        <v>0</v>
      </c>
    </row>
    <row r="409" spans="1:7" ht="12.75">
      <c r="A409" s="43">
        <v>900</v>
      </c>
      <c r="B409" s="44">
        <v>90019</v>
      </c>
      <c r="C409" s="45" t="s">
        <v>232</v>
      </c>
      <c r="D409" s="38" t="s">
        <v>217</v>
      </c>
      <c r="E409" s="46">
        <v>5000</v>
      </c>
      <c r="F409" s="46">
        <v>5000</v>
      </c>
      <c r="G409" s="46">
        <v>0</v>
      </c>
    </row>
    <row r="410" spans="1:7" ht="12.75">
      <c r="A410" s="43">
        <v>900</v>
      </c>
      <c r="B410" s="41">
        <v>90020</v>
      </c>
      <c r="C410" s="95" t="s">
        <v>188</v>
      </c>
      <c r="D410" s="96"/>
      <c r="E410" s="42">
        <f>SUBTOTAL(9,E$411:E$411)</f>
        <v>300</v>
      </c>
      <c r="F410" s="42">
        <f>SUBTOTAL(9,F$411:F$411)</f>
        <v>300</v>
      </c>
      <c r="G410" s="42">
        <f>SUBTOTAL(9,G$411:G$411)</f>
        <v>0</v>
      </c>
    </row>
    <row r="411" spans="1:7" ht="12.75">
      <c r="A411" s="43">
        <v>900</v>
      </c>
      <c r="B411" s="44">
        <v>90020</v>
      </c>
      <c r="C411" s="45" t="s">
        <v>232</v>
      </c>
      <c r="D411" s="38" t="s">
        <v>217</v>
      </c>
      <c r="E411" s="46">
        <v>300</v>
      </c>
      <c r="F411" s="46">
        <v>300</v>
      </c>
      <c r="G411" s="46">
        <v>0</v>
      </c>
    </row>
    <row r="412" spans="1:7" ht="12.75">
      <c r="A412" s="43">
        <v>900</v>
      </c>
      <c r="B412" s="41">
        <v>90095</v>
      </c>
      <c r="C412" s="95" t="s">
        <v>101</v>
      </c>
      <c r="D412" s="96"/>
      <c r="E412" s="42">
        <f>SUBTOTAL(9,E$413:E$419)</f>
        <v>121871</v>
      </c>
      <c r="F412" s="42">
        <f>SUBTOTAL(9,F$413:F$419)</f>
        <v>121871</v>
      </c>
      <c r="G412" s="42">
        <f>SUBTOTAL(9,G$413:G$419)</f>
        <v>0</v>
      </c>
    </row>
    <row r="413" spans="1:7" ht="12.75">
      <c r="A413" s="43">
        <v>900</v>
      </c>
      <c r="B413" s="44">
        <v>90095</v>
      </c>
      <c r="C413" s="45" t="s">
        <v>222</v>
      </c>
      <c r="D413" s="38" t="s">
        <v>202</v>
      </c>
      <c r="E413" s="46">
        <v>160</v>
      </c>
      <c r="F413" s="46">
        <v>160</v>
      </c>
      <c r="G413" s="46">
        <v>0</v>
      </c>
    </row>
    <row r="414" spans="1:7" ht="12.75">
      <c r="A414" s="43">
        <v>900</v>
      </c>
      <c r="B414" s="44">
        <v>90095</v>
      </c>
      <c r="C414" s="45" t="s">
        <v>226</v>
      </c>
      <c r="D414" s="38" t="s">
        <v>208</v>
      </c>
      <c r="E414" s="46">
        <v>7050</v>
      </c>
      <c r="F414" s="46">
        <v>7050</v>
      </c>
      <c r="G414" s="46">
        <v>0</v>
      </c>
    </row>
    <row r="415" spans="1:7" ht="12.75">
      <c r="A415" s="43">
        <v>900</v>
      </c>
      <c r="B415" s="44">
        <v>90095</v>
      </c>
      <c r="C415" s="45" t="s">
        <v>227</v>
      </c>
      <c r="D415" s="38" t="s">
        <v>211</v>
      </c>
      <c r="E415" s="46">
        <v>3500</v>
      </c>
      <c r="F415" s="46">
        <v>3500</v>
      </c>
      <c r="G415" s="46">
        <v>0</v>
      </c>
    </row>
    <row r="416" spans="1:7" ht="12.75">
      <c r="A416" s="43">
        <v>900</v>
      </c>
      <c r="B416" s="44">
        <v>90095</v>
      </c>
      <c r="C416" s="45" t="s">
        <v>230</v>
      </c>
      <c r="D416" s="38" t="s">
        <v>231</v>
      </c>
      <c r="E416" s="46">
        <v>2000</v>
      </c>
      <c r="F416" s="46">
        <v>2000</v>
      </c>
      <c r="G416" s="46">
        <v>0</v>
      </c>
    </row>
    <row r="417" spans="1:7" ht="12.75">
      <c r="A417" s="43">
        <v>900</v>
      </c>
      <c r="B417" s="44">
        <v>90095</v>
      </c>
      <c r="C417" s="45" t="s">
        <v>232</v>
      </c>
      <c r="D417" s="38" t="s">
        <v>217</v>
      </c>
      <c r="E417" s="46">
        <v>85000</v>
      </c>
      <c r="F417" s="46">
        <v>85000</v>
      </c>
      <c r="G417" s="46">
        <v>0</v>
      </c>
    </row>
    <row r="418" spans="1:7" ht="25.5">
      <c r="A418" s="43">
        <v>900</v>
      </c>
      <c r="B418" s="44">
        <v>90095</v>
      </c>
      <c r="C418" s="45" t="s">
        <v>249</v>
      </c>
      <c r="D418" s="38" t="s">
        <v>250</v>
      </c>
      <c r="E418" s="46">
        <v>5000</v>
      </c>
      <c r="F418" s="46">
        <v>5000</v>
      </c>
      <c r="G418" s="46">
        <v>0</v>
      </c>
    </row>
    <row r="419" spans="1:7" ht="12.75">
      <c r="A419" s="43">
        <v>900</v>
      </c>
      <c r="B419" s="44">
        <v>90095</v>
      </c>
      <c r="C419" s="45" t="s">
        <v>237</v>
      </c>
      <c r="D419" s="38" t="s">
        <v>238</v>
      </c>
      <c r="E419" s="46">
        <v>19161</v>
      </c>
      <c r="F419" s="46">
        <v>19161</v>
      </c>
      <c r="G419" s="46">
        <v>0</v>
      </c>
    </row>
    <row r="420" spans="1:7" ht="12.75">
      <c r="A420" s="37">
        <v>921</v>
      </c>
      <c r="B420" s="97" t="s">
        <v>320</v>
      </c>
      <c r="C420" s="96"/>
      <c r="D420" s="96"/>
      <c r="E420" s="39">
        <f>SUBTOTAL(9,E$421:E$429)</f>
        <v>430400</v>
      </c>
      <c r="F420" s="39">
        <f>SUBTOTAL(9,F$421:F$429)</f>
        <v>430400</v>
      </c>
      <c r="G420" s="39">
        <f>SUBTOTAL(9,G$421:G$429)</f>
        <v>0</v>
      </c>
    </row>
    <row r="421" spans="1:7" ht="12.75">
      <c r="A421" s="37">
        <v>921</v>
      </c>
      <c r="B421" s="41">
        <v>92105</v>
      </c>
      <c r="C421" s="95" t="s">
        <v>15</v>
      </c>
      <c r="D421" s="96"/>
      <c r="E421" s="42">
        <f>SUBTOTAL(9,E$422:E$422)</f>
        <v>2000</v>
      </c>
      <c r="F421" s="42">
        <f>SUBTOTAL(9,F$422:F$422)</f>
        <v>2000</v>
      </c>
      <c r="G421" s="42">
        <f>SUBTOTAL(9,G$422:G$422)</f>
        <v>0</v>
      </c>
    </row>
    <row r="422" spans="1:7" ht="38.25">
      <c r="A422" s="43">
        <v>921</v>
      </c>
      <c r="B422" s="44">
        <v>92105</v>
      </c>
      <c r="C422" s="45" t="s">
        <v>321</v>
      </c>
      <c r="D422" s="38" t="s">
        <v>322</v>
      </c>
      <c r="E422" s="46">
        <v>2000</v>
      </c>
      <c r="F422" s="46">
        <v>2000</v>
      </c>
      <c r="G422" s="46">
        <v>0</v>
      </c>
    </row>
    <row r="423" spans="1:7" ht="12.75">
      <c r="A423" s="43">
        <v>921</v>
      </c>
      <c r="B423" s="41">
        <v>92109</v>
      </c>
      <c r="C423" s="95" t="s">
        <v>16</v>
      </c>
      <c r="D423" s="96"/>
      <c r="E423" s="42">
        <f>SUBTOTAL(9,E$424:E$427)</f>
        <v>154100</v>
      </c>
      <c r="F423" s="42">
        <f>SUBTOTAL(9,F$424:F$427)</f>
        <v>154100</v>
      </c>
      <c r="G423" s="42">
        <f>SUBTOTAL(9,G$424:G$427)</f>
        <v>0</v>
      </c>
    </row>
    <row r="424" spans="1:7" ht="38.25">
      <c r="A424" s="43">
        <v>921</v>
      </c>
      <c r="B424" s="44">
        <v>92109</v>
      </c>
      <c r="C424" s="45" t="s">
        <v>321</v>
      </c>
      <c r="D424" s="38" t="s">
        <v>322</v>
      </c>
      <c r="E424" s="46">
        <v>140000</v>
      </c>
      <c r="F424" s="46">
        <v>140000</v>
      </c>
      <c r="G424" s="46">
        <v>0</v>
      </c>
    </row>
    <row r="425" spans="1:7" ht="12.75">
      <c r="A425" s="43">
        <v>921</v>
      </c>
      <c r="B425" s="44">
        <v>92109</v>
      </c>
      <c r="C425" s="45" t="s">
        <v>227</v>
      </c>
      <c r="D425" s="38" t="s">
        <v>211</v>
      </c>
      <c r="E425" s="46">
        <v>4000</v>
      </c>
      <c r="F425" s="46">
        <v>4000</v>
      </c>
      <c r="G425" s="46">
        <v>0</v>
      </c>
    </row>
    <row r="426" spans="1:7" ht="12.75">
      <c r="A426" s="43">
        <v>921</v>
      </c>
      <c r="B426" s="44">
        <v>92109</v>
      </c>
      <c r="C426" s="45" t="s">
        <v>228</v>
      </c>
      <c r="D426" s="38" t="s">
        <v>229</v>
      </c>
      <c r="E426" s="46">
        <v>100</v>
      </c>
      <c r="F426" s="46">
        <v>100</v>
      </c>
      <c r="G426" s="46">
        <v>0</v>
      </c>
    </row>
    <row r="427" spans="1:7" ht="12.75">
      <c r="A427" s="43">
        <v>921</v>
      </c>
      <c r="B427" s="44">
        <v>92109</v>
      </c>
      <c r="C427" s="45" t="s">
        <v>232</v>
      </c>
      <c r="D427" s="38" t="s">
        <v>217</v>
      </c>
      <c r="E427" s="46">
        <v>10000</v>
      </c>
      <c r="F427" s="46">
        <v>10000</v>
      </c>
      <c r="G427" s="46">
        <v>0</v>
      </c>
    </row>
    <row r="428" spans="1:7" ht="12.75">
      <c r="A428" s="43">
        <v>921</v>
      </c>
      <c r="B428" s="41">
        <v>92116</v>
      </c>
      <c r="C428" s="95" t="s">
        <v>323</v>
      </c>
      <c r="D428" s="96"/>
      <c r="E428" s="42">
        <f>SUBTOTAL(9,E$429:E$429)</f>
        <v>274300</v>
      </c>
      <c r="F428" s="42">
        <f>SUBTOTAL(9,F$429:F$429)</f>
        <v>274300</v>
      </c>
      <c r="G428" s="42">
        <f>SUBTOTAL(9,G$429:G$429)</f>
        <v>0</v>
      </c>
    </row>
    <row r="429" spans="1:7" ht="25.5">
      <c r="A429" s="43">
        <v>921</v>
      </c>
      <c r="B429" s="44">
        <v>92116</v>
      </c>
      <c r="C429" s="45" t="s">
        <v>324</v>
      </c>
      <c r="D429" s="38" t="s">
        <v>325</v>
      </c>
      <c r="E429" s="46">
        <v>274300</v>
      </c>
      <c r="F429" s="46">
        <v>274300</v>
      </c>
      <c r="G429" s="46">
        <v>0</v>
      </c>
    </row>
    <row r="430" spans="1:7" ht="12.75">
      <c r="A430" s="37">
        <v>926</v>
      </c>
      <c r="B430" s="97" t="s">
        <v>326</v>
      </c>
      <c r="C430" s="96"/>
      <c r="D430" s="96"/>
      <c r="E430" s="39">
        <f>SUBTOTAL(9,E$431:E$445)</f>
        <v>375945</v>
      </c>
      <c r="F430" s="39">
        <f>SUBTOTAL(9,F$431:F$445)</f>
        <v>176945</v>
      </c>
      <c r="G430" s="39">
        <f>SUBTOTAL(9,G$431:G$445)</f>
        <v>199000</v>
      </c>
    </row>
    <row r="431" spans="1:7" ht="12.75">
      <c r="A431" s="37">
        <v>926</v>
      </c>
      <c r="B431" s="41">
        <v>92601</v>
      </c>
      <c r="C431" s="95" t="s">
        <v>327</v>
      </c>
      <c r="D431" s="96"/>
      <c r="E431" s="42">
        <f>SUBTOTAL(9,E$432:E$437)</f>
        <v>30445</v>
      </c>
      <c r="F431" s="42">
        <f>SUBTOTAL(9,F$432:F$437)</f>
        <v>30445</v>
      </c>
      <c r="G431" s="42">
        <f>SUBTOTAL(9,G$432:G$437)</f>
        <v>0</v>
      </c>
    </row>
    <row r="432" spans="1:7" ht="12.75">
      <c r="A432" s="43">
        <v>926</v>
      </c>
      <c r="B432" s="44">
        <v>92601</v>
      </c>
      <c r="C432" s="45" t="s">
        <v>222</v>
      </c>
      <c r="D432" s="38" t="s">
        <v>202</v>
      </c>
      <c r="E432" s="46">
        <v>1500</v>
      </c>
      <c r="F432" s="46">
        <v>1500</v>
      </c>
      <c r="G432" s="46">
        <v>0</v>
      </c>
    </row>
    <row r="433" spans="1:7" ht="12.75">
      <c r="A433" s="43">
        <v>926</v>
      </c>
      <c r="B433" s="44">
        <v>92601</v>
      </c>
      <c r="C433" s="45" t="s">
        <v>223</v>
      </c>
      <c r="D433" s="38" t="s">
        <v>205</v>
      </c>
      <c r="E433" s="46">
        <v>220</v>
      </c>
      <c r="F433" s="46">
        <v>220</v>
      </c>
      <c r="G433" s="46">
        <v>0</v>
      </c>
    </row>
    <row r="434" spans="1:7" ht="12.75">
      <c r="A434" s="43">
        <v>926</v>
      </c>
      <c r="B434" s="44">
        <v>92601</v>
      </c>
      <c r="C434" s="45" t="s">
        <v>226</v>
      </c>
      <c r="D434" s="38" t="s">
        <v>208</v>
      </c>
      <c r="E434" s="46">
        <v>9060</v>
      </c>
      <c r="F434" s="46">
        <v>9060</v>
      </c>
      <c r="G434" s="46">
        <v>0</v>
      </c>
    </row>
    <row r="435" spans="1:7" ht="12.75">
      <c r="A435" s="43">
        <v>926</v>
      </c>
      <c r="B435" s="44">
        <v>92601</v>
      </c>
      <c r="C435" s="45" t="s">
        <v>227</v>
      </c>
      <c r="D435" s="38" t="s">
        <v>211</v>
      </c>
      <c r="E435" s="46">
        <v>2000</v>
      </c>
      <c r="F435" s="46">
        <v>2000</v>
      </c>
      <c r="G435" s="46">
        <v>0</v>
      </c>
    </row>
    <row r="436" spans="1:7" ht="12.75">
      <c r="A436" s="43">
        <v>926</v>
      </c>
      <c r="B436" s="44">
        <v>92601</v>
      </c>
      <c r="C436" s="45" t="s">
        <v>228</v>
      </c>
      <c r="D436" s="38" t="s">
        <v>229</v>
      </c>
      <c r="E436" s="46">
        <v>100</v>
      </c>
      <c r="F436" s="46">
        <v>100</v>
      </c>
      <c r="G436" s="46">
        <v>0</v>
      </c>
    </row>
    <row r="437" spans="1:7" ht="12.75">
      <c r="A437" s="43">
        <v>926</v>
      </c>
      <c r="B437" s="44">
        <v>92601</v>
      </c>
      <c r="C437" s="45" t="s">
        <v>232</v>
      </c>
      <c r="D437" s="38" t="s">
        <v>217</v>
      </c>
      <c r="E437" s="46">
        <v>17565</v>
      </c>
      <c r="F437" s="46">
        <v>17565</v>
      </c>
      <c r="G437" s="46">
        <v>0</v>
      </c>
    </row>
    <row r="438" spans="1:7" ht="12.75">
      <c r="A438" s="43">
        <v>926</v>
      </c>
      <c r="B438" s="41">
        <v>92695</v>
      </c>
      <c r="C438" s="95" t="s">
        <v>101</v>
      </c>
      <c r="D438" s="96"/>
      <c r="E438" s="42">
        <f>SUBTOTAL(9,E$439:E$445)</f>
        <v>345500</v>
      </c>
      <c r="F438" s="42">
        <f>SUBTOTAL(9,F$439:F$445)</f>
        <v>146500</v>
      </c>
      <c r="G438" s="42">
        <f>SUBTOTAL(9,G$439:G$445)</f>
        <v>199000</v>
      </c>
    </row>
    <row r="439" spans="1:7" ht="38.25">
      <c r="A439" s="43">
        <v>926</v>
      </c>
      <c r="B439" s="44">
        <v>92695</v>
      </c>
      <c r="C439" s="45" t="s">
        <v>321</v>
      </c>
      <c r="D439" s="38" t="s">
        <v>322</v>
      </c>
      <c r="E439" s="46">
        <v>120000</v>
      </c>
      <c r="F439" s="46">
        <v>120000</v>
      </c>
      <c r="G439" s="46">
        <v>0</v>
      </c>
    </row>
    <row r="440" spans="1:7" ht="12.75">
      <c r="A440" s="43">
        <v>926</v>
      </c>
      <c r="B440" s="44">
        <v>92695</v>
      </c>
      <c r="C440" s="45" t="s">
        <v>227</v>
      </c>
      <c r="D440" s="38" t="s">
        <v>211</v>
      </c>
      <c r="E440" s="46">
        <v>12500</v>
      </c>
      <c r="F440" s="46">
        <v>12500</v>
      </c>
      <c r="G440" s="46">
        <v>0</v>
      </c>
    </row>
    <row r="441" spans="1:7" ht="12.75">
      <c r="A441" s="43">
        <v>926</v>
      </c>
      <c r="B441" s="44">
        <v>92695</v>
      </c>
      <c r="C441" s="45" t="s">
        <v>228</v>
      </c>
      <c r="D441" s="38" t="s">
        <v>229</v>
      </c>
      <c r="E441" s="46">
        <v>300</v>
      </c>
      <c r="F441" s="46">
        <v>300</v>
      </c>
      <c r="G441" s="46">
        <v>0</v>
      </c>
    </row>
    <row r="442" spans="1:7" ht="12.75">
      <c r="A442" s="43">
        <v>926</v>
      </c>
      <c r="B442" s="44">
        <v>92695</v>
      </c>
      <c r="C442" s="45" t="s">
        <v>230</v>
      </c>
      <c r="D442" s="38" t="s">
        <v>231</v>
      </c>
      <c r="E442" s="46">
        <v>10200</v>
      </c>
      <c r="F442" s="46">
        <v>10200</v>
      </c>
      <c r="G442" s="46">
        <v>0</v>
      </c>
    </row>
    <row r="443" spans="1:7" ht="12.75">
      <c r="A443" s="43">
        <v>926</v>
      </c>
      <c r="B443" s="44">
        <v>92695</v>
      </c>
      <c r="C443" s="45" t="s">
        <v>232</v>
      </c>
      <c r="D443" s="38" t="s">
        <v>217</v>
      </c>
      <c r="E443" s="46">
        <v>2500</v>
      </c>
      <c r="F443" s="46">
        <v>2500</v>
      </c>
      <c r="G443" s="46">
        <v>0</v>
      </c>
    </row>
    <row r="444" spans="1:7" ht="12.75">
      <c r="A444" s="43">
        <v>926</v>
      </c>
      <c r="B444" s="44">
        <v>92695</v>
      </c>
      <c r="C444" s="45" t="s">
        <v>237</v>
      </c>
      <c r="D444" s="38" t="s">
        <v>238</v>
      </c>
      <c r="E444" s="46">
        <v>1000</v>
      </c>
      <c r="F444" s="46">
        <v>1000</v>
      </c>
      <c r="G444" s="46">
        <v>0</v>
      </c>
    </row>
    <row r="445" spans="1:7" ht="12.75">
      <c r="A445" s="43">
        <v>926</v>
      </c>
      <c r="B445" s="44">
        <v>92695</v>
      </c>
      <c r="C445" s="45" t="s">
        <v>191</v>
      </c>
      <c r="D445" s="38" t="s">
        <v>192</v>
      </c>
      <c r="E445" s="46">
        <v>199000</v>
      </c>
      <c r="F445" s="46">
        <v>0</v>
      </c>
      <c r="G445" s="46">
        <v>199000</v>
      </c>
    </row>
    <row r="446" spans="1:7" ht="12.75">
      <c r="A446" s="45"/>
      <c r="B446" s="45"/>
      <c r="C446" s="45"/>
      <c r="D446" s="45"/>
      <c r="E446" s="47">
        <f>SUBTOTAL(9,E$4:E$445)</f>
        <v>34452009.32</v>
      </c>
      <c r="F446" s="47">
        <f>SUBTOTAL(9,F$4:F$445)</f>
        <v>29547481.32</v>
      </c>
      <c r="G446" s="47">
        <f>SUBTOTAL(9,G$4:G$445)</f>
        <v>4904528</v>
      </c>
    </row>
  </sheetData>
  <sheetProtection/>
  <mergeCells count="79">
    <mergeCell ref="A1:G1"/>
    <mergeCell ref="A2:A3"/>
    <mergeCell ref="B2:B3"/>
    <mergeCell ref="C2:C3"/>
    <mergeCell ref="D2:D3"/>
    <mergeCell ref="E2:E3"/>
    <mergeCell ref="F2:G2"/>
    <mergeCell ref="C52:D52"/>
    <mergeCell ref="B58:D58"/>
    <mergeCell ref="B4:D4"/>
    <mergeCell ref="C5:D5"/>
    <mergeCell ref="C9:D9"/>
    <mergeCell ref="B11:D11"/>
    <mergeCell ref="C12:D12"/>
    <mergeCell ref="B27:D27"/>
    <mergeCell ref="C28:D28"/>
    <mergeCell ref="B46:D46"/>
    <mergeCell ref="C47:D47"/>
    <mergeCell ref="C50:D50"/>
    <mergeCell ref="C141:D141"/>
    <mergeCell ref="B146:D146"/>
    <mergeCell ref="C59:D59"/>
    <mergeCell ref="B68:D68"/>
    <mergeCell ref="C69:D69"/>
    <mergeCell ref="B71:D71"/>
    <mergeCell ref="C72:D72"/>
    <mergeCell ref="C81:D81"/>
    <mergeCell ref="C90:D90"/>
    <mergeCell ref="C115:D115"/>
    <mergeCell ref="C121:D121"/>
    <mergeCell ref="B140:D140"/>
    <mergeCell ref="C214:D214"/>
    <mergeCell ref="C235:D235"/>
    <mergeCell ref="C147:D147"/>
    <mergeCell ref="C166:D166"/>
    <mergeCell ref="B169:D169"/>
    <mergeCell ref="C170:D170"/>
    <mergeCell ref="B173:D173"/>
    <mergeCell ref="C174:D174"/>
    <mergeCell ref="C176:D176"/>
    <mergeCell ref="B179:D179"/>
    <mergeCell ref="C180:D180"/>
    <mergeCell ref="C200:D200"/>
    <mergeCell ref="C311:D311"/>
    <mergeCell ref="C315:D315"/>
    <mergeCell ref="C254:D254"/>
    <mergeCell ref="C274:D274"/>
    <mergeCell ref="C278:D278"/>
    <mergeCell ref="B291:D291"/>
    <mergeCell ref="C292:D292"/>
    <mergeCell ref="C294:D294"/>
    <mergeCell ref="C304:D304"/>
    <mergeCell ref="B306:D306"/>
    <mergeCell ref="C307:D307"/>
    <mergeCell ref="C309:D309"/>
    <mergeCell ref="B374:D374"/>
    <mergeCell ref="C375:D375"/>
    <mergeCell ref="C317:D317"/>
    <mergeCell ref="C333:D333"/>
    <mergeCell ref="C335:D335"/>
    <mergeCell ref="C337:D337"/>
    <mergeCell ref="C339:D339"/>
    <mergeCell ref="C341:D341"/>
    <mergeCell ref="C359:D359"/>
    <mergeCell ref="C369:D369"/>
    <mergeCell ref="B371:D371"/>
    <mergeCell ref="C372:D372"/>
    <mergeCell ref="C431:D431"/>
    <mergeCell ref="C438:D438"/>
    <mergeCell ref="C398:D398"/>
    <mergeCell ref="C402:D402"/>
    <mergeCell ref="C407:D407"/>
    <mergeCell ref="C410:D410"/>
    <mergeCell ref="C412:D412"/>
    <mergeCell ref="B420:D420"/>
    <mergeCell ref="C421:D421"/>
    <mergeCell ref="C423:D423"/>
    <mergeCell ref="C428:D428"/>
    <mergeCell ref="B430:D430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portrait" paperSize="9" scale="77" r:id="rId1"/>
  <headerFooter>
    <oddHeader>&amp;RTabela Nr 2
do Uchwały nr V/14/2014 Rady Gminy Jedlnia-Letnisko
z dnia 30 grudnia 2014r.</oddHeader>
    <oddFooter>&amp;CStrona &amp;P z &amp;N</oddFooter>
  </headerFooter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Layout" zoomScaleSheetLayoutView="100" workbookViewId="0" topLeftCell="A1">
      <selection activeCell="L6" sqref="L6"/>
    </sheetView>
  </sheetViews>
  <sheetFormatPr defaultColWidth="9.140625" defaultRowHeight="15"/>
  <cols>
    <col min="1" max="1" width="5.7109375" style="49" customWidth="1"/>
    <col min="2" max="3" width="9.140625" style="49" customWidth="1"/>
    <col min="4" max="4" width="19.7109375" style="49" customWidth="1"/>
    <col min="5" max="5" width="4.8515625" style="49" customWidth="1"/>
    <col min="6" max="6" width="5.57421875" style="49" customWidth="1"/>
    <col min="7" max="7" width="5.8515625" style="49" customWidth="1"/>
    <col min="8" max="8" width="14.140625" style="49" customWidth="1"/>
    <col min="9" max="9" width="13.140625" style="64" customWidth="1"/>
    <col min="10" max="10" width="18.00390625" style="49" customWidth="1"/>
    <col min="11" max="11" width="3.421875" style="49" customWidth="1"/>
    <col min="12" max="16384" width="9.140625" style="49" customWidth="1"/>
  </cols>
  <sheetData>
    <row r="1" spans="1:10" ht="18.75" customHeight="1">
      <c r="A1" s="162" t="s">
        <v>328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3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7"/>
    </row>
    <row r="3" spans="1:10" ht="12.75" customHeight="1">
      <c r="A3" s="168" t="s">
        <v>329</v>
      </c>
      <c r="B3" s="170" t="s">
        <v>330</v>
      </c>
      <c r="C3" s="170"/>
      <c r="D3" s="170"/>
      <c r="E3" s="150" t="s">
        <v>24</v>
      </c>
      <c r="F3" s="151"/>
      <c r="G3" s="152"/>
      <c r="H3" s="150" t="s">
        <v>331</v>
      </c>
      <c r="I3" s="173" t="s">
        <v>332</v>
      </c>
      <c r="J3" s="175" t="s">
        <v>333</v>
      </c>
    </row>
    <row r="4" spans="1:11" ht="61.5" customHeight="1" thickBot="1">
      <c r="A4" s="169"/>
      <c r="B4" s="171"/>
      <c r="C4" s="171"/>
      <c r="D4" s="171"/>
      <c r="E4" s="50" t="s">
        <v>0</v>
      </c>
      <c r="F4" s="50" t="s">
        <v>1</v>
      </c>
      <c r="G4" s="51" t="s">
        <v>2</v>
      </c>
      <c r="H4" s="172"/>
      <c r="I4" s="174"/>
      <c r="J4" s="176"/>
      <c r="K4" s="52"/>
    </row>
    <row r="5" spans="1:10" ht="11.25" customHeight="1">
      <c r="A5" s="53" t="s">
        <v>334</v>
      </c>
      <c r="B5" s="160" t="s">
        <v>335</v>
      </c>
      <c r="C5" s="160"/>
      <c r="D5" s="160"/>
      <c r="E5" s="54" t="s">
        <v>336</v>
      </c>
      <c r="F5" s="54" t="s">
        <v>337</v>
      </c>
      <c r="G5" s="54" t="s">
        <v>338</v>
      </c>
      <c r="H5" s="55" t="s">
        <v>339</v>
      </c>
      <c r="I5" s="56" t="s">
        <v>340</v>
      </c>
      <c r="J5" s="57" t="s">
        <v>341</v>
      </c>
    </row>
    <row r="6" spans="1:11" ht="12.75">
      <c r="A6" s="161">
        <v>1</v>
      </c>
      <c r="B6" s="156" t="s">
        <v>342</v>
      </c>
      <c r="C6" s="156"/>
      <c r="D6" s="156"/>
      <c r="E6" s="130">
        <f>VALUE(MID(F6,1,3))</f>
        <v>10</v>
      </c>
      <c r="F6" s="158" t="s">
        <v>343</v>
      </c>
      <c r="G6" s="158" t="s">
        <v>344</v>
      </c>
      <c r="H6" s="58" t="s">
        <v>345</v>
      </c>
      <c r="I6" s="59">
        <f>SUM(I7:I8)</f>
        <v>62000</v>
      </c>
      <c r="J6" s="60"/>
      <c r="K6" s="52"/>
    </row>
    <row r="7" spans="1:11" ht="12.75">
      <c r="A7" s="161"/>
      <c r="B7" s="156"/>
      <c r="C7" s="156"/>
      <c r="D7" s="156"/>
      <c r="E7" s="131"/>
      <c r="F7" s="158"/>
      <c r="G7" s="158"/>
      <c r="H7" s="61" t="s">
        <v>346</v>
      </c>
      <c r="I7" s="62">
        <v>62000</v>
      </c>
      <c r="J7" s="148" t="s">
        <v>347</v>
      </c>
      <c r="K7" s="63"/>
    </row>
    <row r="8" spans="1:10" ht="12.75">
      <c r="A8" s="161"/>
      <c r="B8" s="156"/>
      <c r="C8" s="156"/>
      <c r="D8" s="156"/>
      <c r="E8" s="132"/>
      <c r="F8" s="158"/>
      <c r="G8" s="158"/>
      <c r="H8" s="65"/>
      <c r="I8" s="66"/>
      <c r="J8" s="149"/>
    </row>
    <row r="9" spans="1:11" ht="12.75">
      <c r="A9" s="118">
        <v>2</v>
      </c>
      <c r="B9" s="138" t="s">
        <v>348</v>
      </c>
      <c r="C9" s="139"/>
      <c r="D9" s="140"/>
      <c r="E9" s="130">
        <f>VALUE(MID(F9,1,3))</f>
        <v>10</v>
      </c>
      <c r="F9" s="133" t="s">
        <v>343</v>
      </c>
      <c r="G9" s="67"/>
      <c r="H9" s="58" t="s">
        <v>345</v>
      </c>
      <c r="I9" s="59">
        <f>SUM(I10:I12)</f>
        <v>1388336</v>
      </c>
      <c r="J9" s="68"/>
      <c r="K9" s="52"/>
    </row>
    <row r="10" spans="1:11" ht="12.75">
      <c r="A10" s="119"/>
      <c r="B10" s="141"/>
      <c r="C10" s="142"/>
      <c r="D10" s="143"/>
      <c r="E10" s="131"/>
      <c r="F10" s="134"/>
      <c r="G10" s="69" t="s">
        <v>349</v>
      </c>
      <c r="H10" s="61" t="s">
        <v>350</v>
      </c>
      <c r="I10" s="70">
        <v>374000</v>
      </c>
      <c r="J10" s="148" t="s">
        <v>347</v>
      </c>
      <c r="K10" s="71"/>
    </row>
    <row r="11" spans="1:11" ht="12.75">
      <c r="A11" s="119"/>
      <c r="B11" s="141"/>
      <c r="C11" s="142"/>
      <c r="D11" s="143"/>
      <c r="E11" s="131"/>
      <c r="F11" s="134"/>
      <c r="G11" s="69" t="s">
        <v>351</v>
      </c>
      <c r="H11" s="72" t="s">
        <v>346</v>
      </c>
      <c r="I11" s="70">
        <f>1020336-240000-374000</f>
        <v>406336</v>
      </c>
      <c r="J11" s="159"/>
      <c r="K11" s="73"/>
    </row>
    <row r="12" spans="1:11" ht="12.75">
      <c r="A12" s="120"/>
      <c r="B12" s="150"/>
      <c r="C12" s="151"/>
      <c r="D12" s="152"/>
      <c r="E12" s="132"/>
      <c r="F12" s="135"/>
      <c r="G12" s="74" t="s">
        <v>344</v>
      </c>
      <c r="H12" s="65" t="s">
        <v>346</v>
      </c>
      <c r="I12" s="66">
        <v>608000</v>
      </c>
      <c r="J12" s="149"/>
      <c r="K12" s="73"/>
    </row>
    <row r="13" spans="1:11" ht="12.75">
      <c r="A13" s="118">
        <v>3</v>
      </c>
      <c r="B13" s="156" t="s">
        <v>352</v>
      </c>
      <c r="C13" s="156"/>
      <c r="D13" s="156"/>
      <c r="E13" s="130">
        <f>VALUE(MID(F13,1,3))</f>
        <v>10</v>
      </c>
      <c r="F13" s="158" t="s">
        <v>343</v>
      </c>
      <c r="G13" s="158" t="s">
        <v>344</v>
      </c>
      <c r="H13" s="58" t="s">
        <v>345</v>
      </c>
      <c r="I13" s="59">
        <f>SUM(I14:I15)</f>
        <v>1453830</v>
      </c>
      <c r="J13" s="68"/>
      <c r="K13" s="75"/>
    </row>
    <row r="14" spans="1:11" ht="12.75">
      <c r="A14" s="119"/>
      <c r="B14" s="156"/>
      <c r="C14" s="156"/>
      <c r="D14" s="156"/>
      <c r="E14" s="131"/>
      <c r="F14" s="158"/>
      <c r="G14" s="158"/>
      <c r="H14" s="61" t="s">
        <v>346</v>
      </c>
      <c r="I14" s="70">
        <v>1453830</v>
      </c>
      <c r="J14" s="148" t="s">
        <v>347</v>
      </c>
      <c r="K14" s="73"/>
    </row>
    <row r="15" spans="1:11" ht="12.75">
      <c r="A15" s="120"/>
      <c r="B15" s="156"/>
      <c r="C15" s="156"/>
      <c r="D15" s="156"/>
      <c r="E15" s="132"/>
      <c r="F15" s="158"/>
      <c r="G15" s="158"/>
      <c r="H15" s="65"/>
      <c r="I15" s="66"/>
      <c r="J15" s="149"/>
      <c r="K15" s="73"/>
    </row>
    <row r="16" spans="1:11" ht="12.75">
      <c r="A16" s="118">
        <v>4</v>
      </c>
      <c r="B16" s="156" t="s">
        <v>353</v>
      </c>
      <c r="C16" s="156"/>
      <c r="D16" s="156"/>
      <c r="E16" s="130">
        <f>VALUE(MID(F16,1,3))</f>
        <v>10</v>
      </c>
      <c r="F16" s="158" t="s">
        <v>343</v>
      </c>
      <c r="G16" s="67"/>
      <c r="H16" s="58" t="s">
        <v>345</v>
      </c>
      <c r="I16" s="59">
        <f>SUM(I17:I18)</f>
        <v>500000</v>
      </c>
      <c r="J16" s="68"/>
      <c r="K16" s="73"/>
    </row>
    <row r="17" spans="1:11" ht="12.75">
      <c r="A17" s="119"/>
      <c r="B17" s="156"/>
      <c r="C17" s="156"/>
      <c r="D17" s="156"/>
      <c r="E17" s="131"/>
      <c r="F17" s="158"/>
      <c r="G17" s="69" t="s">
        <v>344</v>
      </c>
      <c r="H17" s="61" t="s">
        <v>346</v>
      </c>
      <c r="I17" s="70">
        <v>500000</v>
      </c>
      <c r="J17" s="148" t="s">
        <v>347</v>
      </c>
      <c r="K17" s="73"/>
    </row>
    <row r="18" spans="1:11" ht="12.75">
      <c r="A18" s="120"/>
      <c r="B18" s="156"/>
      <c r="C18" s="156"/>
      <c r="D18" s="156"/>
      <c r="E18" s="132"/>
      <c r="F18" s="158"/>
      <c r="G18" s="76"/>
      <c r="H18" s="65"/>
      <c r="I18" s="66"/>
      <c r="J18" s="149"/>
      <c r="K18" s="77"/>
    </row>
    <row r="19" spans="1:11" ht="12.75">
      <c r="A19" s="118">
        <v>5</v>
      </c>
      <c r="B19" s="156" t="s">
        <v>354</v>
      </c>
      <c r="C19" s="156"/>
      <c r="D19" s="156"/>
      <c r="E19" s="130">
        <f>VALUE(MID(F19,1,3))</f>
        <v>10</v>
      </c>
      <c r="F19" s="158" t="s">
        <v>343</v>
      </c>
      <c r="G19" s="69"/>
      <c r="H19" s="58" t="s">
        <v>345</v>
      </c>
      <c r="I19" s="59">
        <f>SUM(I20:I21)</f>
        <v>350000</v>
      </c>
      <c r="J19" s="68"/>
      <c r="K19" s="77"/>
    </row>
    <row r="20" spans="1:11" ht="12.75">
      <c r="A20" s="119"/>
      <c r="B20" s="156"/>
      <c r="C20" s="156"/>
      <c r="D20" s="156"/>
      <c r="E20" s="131"/>
      <c r="F20" s="158"/>
      <c r="G20" s="69" t="s">
        <v>344</v>
      </c>
      <c r="H20" s="61" t="s">
        <v>346</v>
      </c>
      <c r="I20" s="70">
        <v>350000</v>
      </c>
      <c r="J20" s="148" t="s">
        <v>347</v>
      </c>
      <c r="K20" s="73"/>
    </row>
    <row r="21" spans="1:11" ht="12.75">
      <c r="A21" s="120"/>
      <c r="B21" s="156"/>
      <c r="C21" s="156"/>
      <c r="D21" s="156"/>
      <c r="E21" s="132"/>
      <c r="F21" s="158"/>
      <c r="G21" s="74"/>
      <c r="H21" s="65"/>
      <c r="I21" s="66"/>
      <c r="J21" s="149"/>
      <c r="K21" s="73"/>
    </row>
    <row r="22" spans="1:11" ht="12.75" customHeight="1">
      <c r="A22" s="118">
        <v>6</v>
      </c>
      <c r="B22" s="156" t="s">
        <v>355</v>
      </c>
      <c r="C22" s="156"/>
      <c r="D22" s="156"/>
      <c r="E22" s="130">
        <f>VALUE(MID(F22,1,3))</f>
        <v>10</v>
      </c>
      <c r="F22" s="158" t="s">
        <v>343</v>
      </c>
      <c r="G22" s="69"/>
      <c r="H22" s="58" t="s">
        <v>345</v>
      </c>
      <c r="I22" s="59">
        <f>SUM(I23:I24)</f>
        <v>80550</v>
      </c>
      <c r="J22" s="68"/>
      <c r="K22" s="77"/>
    </row>
    <row r="23" spans="1:11" ht="12.75">
      <c r="A23" s="119"/>
      <c r="B23" s="156"/>
      <c r="C23" s="156"/>
      <c r="D23" s="156"/>
      <c r="E23" s="131"/>
      <c r="F23" s="158"/>
      <c r="G23" s="69" t="s">
        <v>344</v>
      </c>
      <c r="H23" s="61" t="s">
        <v>346</v>
      </c>
      <c r="I23" s="70">
        <v>80550</v>
      </c>
      <c r="J23" s="148" t="s">
        <v>347</v>
      </c>
      <c r="K23" s="77"/>
    </row>
    <row r="24" spans="1:10" ht="12.75" customHeight="1">
      <c r="A24" s="120"/>
      <c r="B24" s="156"/>
      <c r="C24" s="156"/>
      <c r="D24" s="156"/>
      <c r="E24" s="132"/>
      <c r="F24" s="158"/>
      <c r="G24" s="69"/>
      <c r="H24" s="65"/>
      <c r="I24" s="66"/>
      <c r="J24" s="149"/>
    </row>
    <row r="25" spans="1:10" ht="12" customHeight="1">
      <c r="A25" s="118">
        <v>7</v>
      </c>
      <c r="B25" s="156" t="s">
        <v>356</v>
      </c>
      <c r="C25" s="156"/>
      <c r="D25" s="156"/>
      <c r="E25" s="130">
        <f>VALUE(MID(F25,1,3))</f>
        <v>10</v>
      </c>
      <c r="F25" s="158" t="s">
        <v>343</v>
      </c>
      <c r="G25" s="158" t="s">
        <v>344</v>
      </c>
      <c r="H25" s="58" t="s">
        <v>345</v>
      </c>
      <c r="I25" s="59">
        <f>SUM(I26:I27)</f>
        <v>71550</v>
      </c>
      <c r="J25" s="68"/>
    </row>
    <row r="26" spans="1:10" ht="12.75" customHeight="1">
      <c r="A26" s="119"/>
      <c r="B26" s="156"/>
      <c r="C26" s="156"/>
      <c r="D26" s="156"/>
      <c r="E26" s="131"/>
      <c r="F26" s="158"/>
      <c r="G26" s="158"/>
      <c r="H26" s="61" t="s">
        <v>346</v>
      </c>
      <c r="I26" s="70">
        <v>71550</v>
      </c>
      <c r="J26" s="148" t="s">
        <v>347</v>
      </c>
    </row>
    <row r="27" spans="1:10" ht="12.75" customHeight="1">
      <c r="A27" s="120"/>
      <c r="B27" s="156"/>
      <c r="C27" s="156"/>
      <c r="D27" s="156"/>
      <c r="E27" s="132"/>
      <c r="F27" s="158"/>
      <c r="G27" s="158"/>
      <c r="H27" s="65"/>
      <c r="I27" s="66"/>
      <c r="J27" s="149"/>
    </row>
    <row r="28" spans="1:10" ht="12.75" customHeight="1">
      <c r="A28" s="118">
        <v>8</v>
      </c>
      <c r="B28" s="156" t="s">
        <v>395</v>
      </c>
      <c r="C28" s="156"/>
      <c r="D28" s="156"/>
      <c r="E28" s="130">
        <f>VALUE(MID(F28,1,3))</f>
        <v>10</v>
      </c>
      <c r="F28" s="158" t="s">
        <v>343</v>
      </c>
      <c r="G28" s="158" t="s">
        <v>344</v>
      </c>
      <c r="H28" s="58" t="s">
        <v>345</v>
      </c>
      <c r="I28" s="59">
        <f>SUM(I29:I30)</f>
        <v>20000</v>
      </c>
      <c r="J28" s="60"/>
    </row>
    <row r="29" spans="1:10" ht="12.75" customHeight="1">
      <c r="A29" s="119"/>
      <c r="B29" s="156"/>
      <c r="C29" s="156"/>
      <c r="D29" s="156"/>
      <c r="E29" s="131"/>
      <c r="F29" s="158"/>
      <c r="G29" s="158"/>
      <c r="H29" s="61" t="s">
        <v>346</v>
      </c>
      <c r="I29" s="70">
        <v>20000</v>
      </c>
      <c r="J29" s="136" t="s">
        <v>347</v>
      </c>
    </row>
    <row r="30" spans="1:10" ht="12.75" customHeight="1">
      <c r="A30" s="120"/>
      <c r="B30" s="156"/>
      <c r="C30" s="156"/>
      <c r="D30" s="156"/>
      <c r="E30" s="132"/>
      <c r="F30" s="158"/>
      <c r="G30" s="158"/>
      <c r="H30" s="65"/>
      <c r="I30" s="66"/>
      <c r="J30" s="137"/>
    </row>
    <row r="31" spans="1:10" ht="12.75" customHeight="1">
      <c r="A31" s="118">
        <v>9</v>
      </c>
      <c r="B31" s="156" t="s">
        <v>357</v>
      </c>
      <c r="C31" s="156"/>
      <c r="D31" s="156"/>
      <c r="E31" s="130">
        <f>VALUE(MID(F31,1,3))</f>
        <v>10</v>
      </c>
      <c r="F31" s="158" t="s">
        <v>343</v>
      </c>
      <c r="G31" s="158" t="s">
        <v>344</v>
      </c>
      <c r="H31" s="58" t="s">
        <v>345</v>
      </c>
      <c r="I31" s="59">
        <f>SUM(I32:I33)</f>
        <v>45000</v>
      </c>
      <c r="J31" s="60"/>
    </row>
    <row r="32" spans="1:10" ht="12.75" customHeight="1">
      <c r="A32" s="119"/>
      <c r="B32" s="156"/>
      <c r="C32" s="156"/>
      <c r="D32" s="156"/>
      <c r="E32" s="131"/>
      <c r="F32" s="158"/>
      <c r="G32" s="158"/>
      <c r="H32" s="61" t="s">
        <v>346</v>
      </c>
      <c r="I32" s="70">
        <f>23000+22000</f>
        <v>45000</v>
      </c>
      <c r="J32" s="136" t="s">
        <v>347</v>
      </c>
    </row>
    <row r="33" spans="1:10" ht="12.75" customHeight="1">
      <c r="A33" s="120"/>
      <c r="B33" s="156"/>
      <c r="C33" s="156"/>
      <c r="D33" s="156"/>
      <c r="E33" s="132"/>
      <c r="F33" s="158"/>
      <c r="G33" s="158"/>
      <c r="H33" s="65"/>
      <c r="I33" s="66"/>
      <c r="J33" s="137"/>
    </row>
    <row r="34" spans="1:10" ht="12.75" customHeight="1">
      <c r="A34" s="118">
        <v>10</v>
      </c>
      <c r="B34" s="121" t="s">
        <v>358</v>
      </c>
      <c r="C34" s="122"/>
      <c r="D34" s="123"/>
      <c r="E34" s="130">
        <f>VALUE(MID(F34,1,3))</f>
        <v>400</v>
      </c>
      <c r="F34" s="133" t="s">
        <v>359</v>
      </c>
      <c r="G34" s="67"/>
      <c r="H34" s="58" t="s">
        <v>345</v>
      </c>
      <c r="I34" s="59">
        <f>SUM(I35:I36)</f>
        <v>70000</v>
      </c>
      <c r="J34" s="60"/>
    </row>
    <row r="35" spans="1:10" ht="12.75" customHeight="1">
      <c r="A35" s="119"/>
      <c r="B35" s="124"/>
      <c r="C35" s="125"/>
      <c r="D35" s="126"/>
      <c r="E35" s="131"/>
      <c r="F35" s="134"/>
      <c r="G35" s="69" t="s">
        <v>344</v>
      </c>
      <c r="H35" s="61" t="s">
        <v>346</v>
      </c>
      <c r="I35" s="70">
        <v>70000</v>
      </c>
      <c r="J35" s="136" t="s">
        <v>347</v>
      </c>
    </row>
    <row r="36" spans="1:10" ht="12.75" customHeight="1">
      <c r="A36" s="120"/>
      <c r="B36" s="127"/>
      <c r="C36" s="128"/>
      <c r="D36" s="129"/>
      <c r="E36" s="132"/>
      <c r="F36" s="135"/>
      <c r="G36" s="74"/>
      <c r="H36" s="78"/>
      <c r="I36" s="79"/>
      <c r="J36" s="137"/>
    </row>
    <row r="37" spans="1:10" ht="12.75" customHeight="1">
      <c r="A37" s="118">
        <v>11</v>
      </c>
      <c r="B37" s="121" t="s">
        <v>360</v>
      </c>
      <c r="C37" s="122"/>
      <c r="D37" s="123"/>
      <c r="E37" s="130">
        <v>600</v>
      </c>
      <c r="F37" s="133" t="s">
        <v>361</v>
      </c>
      <c r="G37" s="67"/>
      <c r="H37" s="58" t="s">
        <v>345</v>
      </c>
      <c r="I37" s="59">
        <f>SUM(I38:I39)</f>
        <v>70000</v>
      </c>
      <c r="J37" s="60"/>
    </row>
    <row r="38" spans="1:10" ht="12.75" customHeight="1">
      <c r="A38" s="119"/>
      <c r="B38" s="124"/>
      <c r="C38" s="125"/>
      <c r="D38" s="126"/>
      <c r="E38" s="131"/>
      <c r="F38" s="134"/>
      <c r="G38" s="69" t="s">
        <v>344</v>
      </c>
      <c r="H38" s="61" t="s">
        <v>346</v>
      </c>
      <c r="I38" s="70">
        <v>70000</v>
      </c>
      <c r="J38" s="136" t="s">
        <v>347</v>
      </c>
    </row>
    <row r="39" spans="1:10" ht="12.75" customHeight="1">
      <c r="A39" s="120"/>
      <c r="B39" s="127"/>
      <c r="C39" s="128"/>
      <c r="D39" s="129"/>
      <c r="E39" s="132"/>
      <c r="F39" s="135"/>
      <c r="G39" s="74"/>
      <c r="H39" s="78"/>
      <c r="I39" s="79"/>
      <c r="J39" s="137"/>
    </row>
    <row r="40" spans="1:10" ht="12.75">
      <c r="A40" s="118">
        <f>A37+1</f>
        <v>12</v>
      </c>
      <c r="B40" s="138" t="s">
        <v>362</v>
      </c>
      <c r="C40" s="139"/>
      <c r="D40" s="140"/>
      <c r="E40" s="130">
        <f>VALUE(MID(F40,1,3))</f>
        <v>600</v>
      </c>
      <c r="F40" s="133">
        <v>60016</v>
      </c>
      <c r="G40" s="67"/>
      <c r="H40" s="58" t="s">
        <v>345</v>
      </c>
      <c r="I40" s="59">
        <f>SUM(I41:I42)</f>
        <v>230000</v>
      </c>
      <c r="J40" s="60"/>
    </row>
    <row r="41" spans="1:10" ht="12.75">
      <c r="A41" s="119"/>
      <c r="B41" s="141"/>
      <c r="C41" s="142"/>
      <c r="D41" s="143"/>
      <c r="E41" s="131"/>
      <c r="F41" s="134"/>
      <c r="G41" s="69" t="s">
        <v>344</v>
      </c>
      <c r="H41" s="80" t="s">
        <v>346</v>
      </c>
      <c r="I41" s="70">
        <v>230000</v>
      </c>
      <c r="J41" s="136" t="s">
        <v>347</v>
      </c>
    </row>
    <row r="42" spans="1:10" ht="12.75">
      <c r="A42" s="120"/>
      <c r="B42" s="150"/>
      <c r="C42" s="151"/>
      <c r="D42" s="152"/>
      <c r="E42" s="132"/>
      <c r="F42" s="135"/>
      <c r="G42" s="74"/>
      <c r="H42" s="78"/>
      <c r="I42" s="79"/>
      <c r="J42" s="137"/>
    </row>
    <row r="43" spans="1:10" ht="12.75">
      <c r="A43" s="118">
        <f>A40+1</f>
        <v>13</v>
      </c>
      <c r="B43" s="138" t="s">
        <v>61</v>
      </c>
      <c r="C43" s="139"/>
      <c r="D43" s="140"/>
      <c r="E43" s="130">
        <f>VALUE(MID(F43,1,3))</f>
        <v>600</v>
      </c>
      <c r="F43" s="133">
        <v>60016</v>
      </c>
      <c r="G43" s="67"/>
      <c r="H43" s="58" t="s">
        <v>345</v>
      </c>
      <c r="I43" s="59">
        <f>SUM(I44:I45)</f>
        <v>15000</v>
      </c>
      <c r="J43" s="60"/>
    </row>
    <row r="44" spans="1:10" ht="14.25" customHeight="1">
      <c r="A44" s="119"/>
      <c r="B44" s="141"/>
      <c r="C44" s="142"/>
      <c r="D44" s="143"/>
      <c r="E44" s="131"/>
      <c r="F44" s="134"/>
      <c r="G44" s="69" t="s">
        <v>344</v>
      </c>
      <c r="H44" s="80" t="s">
        <v>363</v>
      </c>
      <c r="I44" s="70">
        <v>15000</v>
      </c>
      <c r="J44" s="136" t="s">
        <v>347</v>
      </c>
    </row>
    <row r="45" spans="1:10" ht="27" customHeight="1">
      <c r="A45" s="120"/>
      <c r="B45" s="150"/>
      <c r="C45" s="151"/>
      <c r="D45" s="152"/>
      <c r="E45" s="132"/>
      <c r="F45" s="135"/>
      <c r="G45" s="74"/>
      <c r="H45" s="78"/>
      <c r="I45" s="79"/>
      <c r="J45" s="137"/>
    </row>
    <row r="46" spans="1:10" ht="27" customHeight="1">
      <c r="A46" s="118">
        <f>A43+1</f>
        <v>14</v>
      </c>
      <c r="B46" s="121" t="s">
        <v>396</v>
      </c>
      <c r="C46" s="122"/>
      <c r="D46" s="123"/>
      <c r="E46" s="130">
        <f>VALUE(MID(F46,1,3))</f>
        <v>600</v>
      </c>
      <c r="F46" s="133">
        <v>60016</v>
      </c>
      <c r="G46" s="67"/>
      <c r="H46" s="58" t="s">
        <v>345</v>
      </c>
      <c r="I46" s="59">
        <f>SUM(I47:I48)</f>
        <v>770203</v>
      </c>
      <c r="J46" s="60"/>
    </row>
    <row r="47" spans="1:10" ht="12.75" customHeight="1">
      <c r="A47" s="119"/>
      <c r="B47" s="124"/>
      <c r="C47" s="125"/>
      <c r="D47" s="126"/>
      <c r="E47" s="131"/>
      <c r="F47" s="134"/>
      <c r="G47" s="69" t="s">
        <v>344</v>
      </c>
      <c r="H47" s="80" t="s">
        <v>346</v>
      </c>
      <c r="I47" s="70">
        <v>770203</v>
      </c>
      <c r="J47" s="148" t="s">
        <v>347</v>
      </c>
    </row>
    <row r="48" spans="1:10" ht="16.5" customHeight="1">
      <c r="A48" s="120"/>
      <c r="B48" s="127"/>
      <c r="C48" s="128"/>
      <c r="D48" s="129"/>
      <c r="E48" s="132"/>
      <c r="F48" s="135"/>
      <c r="G48" s="74"/>
      <c r="H48" s="78"/>
      <c r="I48" s="79"/>
      <c r="J48" s="149"/>
    </row>
    <row r="49" spans="1:10" ht="13.5" customHeight="1">
      <c r="A49" s="118">
        <v>15</v>
      </c>
      <c r="B49" s="138" t="s">
        <v>389</v>
      </c>
      <c r="C49" s="139"/>
      <c r="D49" s="140"/>
      <c r="E49" s="130">
        <v>750</v>
      </c>
      <c r="F49" s="133" t="s">
        <v>390</v>
      </c>
      <c r="G49" s="67"/>
      <c r="H49" s="58" t="s">
        <v>345</v>
      </c>
      <c r="I49" s="59">
        <f>SUM(I50:I51)</f>
        <v>1091800</v>
      </c>
      <c r="J49" s="81" t="s">
        <v>366</v>
      </c>
    </row>
    <row r="50" spans="1:10" ht="12.75">
      <c r="A50" s="119"/>
      <c r="B50" s="141"/>
      <c r="C50" s="142"/>
      <c r="D50" s="143"/>
      <c r="E50" s="131"/>
      <c r="F50" s="134"/>
      <c r="G50" s="69" t="s">
        <v>349</v>
      </c>
      <c r="H50" s="61" t="s">
        <v>350</v>
      </c>
      <c r="I50" s="70">
        <v>928000</v>
      </c>
      <c r="J50" s="148" t="s">
        <v>347</v>
      </c>
    </row>
    <row r="51" spans="1:10" ht="12.75">
      <c r="A51" s="120"/>
      <c r="B51" s="150"/>
      <c r="C51" s="151"/>
      <c r="D51" s="152"/>
      <c r="E51" s="132"/>
      <c r="F51" s="135"/>
      <c r="G51" s="74" t="s">
        <v>351</v>
      </c>
      <c r="H51" s="78" t="s">
        <v>350</v>
      </c>
      <c r="I51" s="79">
        <v>163800</v>
      </c>
      <c r="J51" s="149"/>
    </row>
    <row r="52" spans="1:10" ht="12.75">
      <c r="A52" s="118">
        <v>16</v>
      </c>
      <c r="B52" s="138" t="s">
        <v>364</v>
      </c>
      <c r="C52" s="139"/>
      <c r="D52" s="140"/>
      <c r="E52" s="130">
        <f>VALUE(MID(F52,1,3))</f>
        <v>754</v>
      </c>
      <c r="F52" s="133" t="s">
        <v>365</v>
      </c>
      <c r="G52" s="67"/>
      <c r="H52" s="58" t="s">
        <v>345</v>
      </c>
      <c r="I52" s="59">
        <f>SUM(I53:I54)</f>
        <v>472070</v>
      </c>
      <c r="J52" s="81" t="s">
        <v>366</v>
      </c>
    </row>
    <row r="53" spans="1:10" ht="12.75">
      <c r="A53" s="119"/>
      <c r="B53" s="141"/>
      <c r="C53" s="142"/>
      <c r="D53" s="143"/>
      <c r="E53" s="131"/>
      <c r="F53" s="134"/>
      <c r="G53" s="69" t="s">
        <v>344</v>
      </c>
      <c r="H53" s="61" t="s">
        <v>346</v>
      </c>
      <c r="I53" s="70">
        <v>472070</v>
      </c>
      <c r="J53" s="148" t="s">
        <v>347</v>
      </c>
    </row>
    <row r="54" spans="1:10" ht="12.75">
      <c r="A54" s="120"/>
      <c r="B54" s="150"/>
      <c r="C54" s="151"/>
      <c r="D54" s="152"/>
      <c r="E54" s="132"/>
      <c r="F54" s="135"/>
      <c r="G54" s="74"/>
      <c r="H54" s="78"/>
      <c r="I54" s="79"/>
      <c r="J54" s="149"/>
    </row>
    <row r="55" spans="1:10" ht="12.75">
      <c r="A55" s="118">
        <f>A52+1</f>
        <v>17</v>
      </c>
      <c r="B55" s="138" t="s">
        <v>367</v>
      </c>
      <c r="C55" s="139"/>
      <c r="D55" s="140"/>
      <c r="E55" s="130">
        <f>VALUE(MID(F55,1,3))</f>
        <v>801</v>
      </c>
      <c r="F55" s="133" t="s">
        <v>368</v>
      </c>
      <c r="G55" s="67"/>
      <c r="H55" s="58" t="s">
        <v>345</v>
      </c>
      <c r="I55" s="59">
        <f>SUM(I56:I57)</f>
        <v>14562</v>
      </c>
      <c r="J55" s="81"/>
    </row>
    <row r="56" spans="1:10" ht="12.75">
      <c r="A56" s="119"/>
      <c r="B56" s="141"/>
      <c r="C56" s="142"/>
      <c r="D56" s="143"/>
      <c r="E56" s="131"/>
      <c r="F56" s="134"/>
      <c r="G56" s="69" t="s">
        <v>344</v>
      </c>
      <c r="H56" s="80" t="s">
        <v>363</v>
      </c>
      <c r="I56" s="70">
        <f>7000+7562</f>
        <v>14562</v>
      </c>
      <c r="J56" s="136" t="s">
        <v>347</v>
      </c>
    </row>
    <row r="57" spans="1:10" ht="12.75">
      <c r="A57" s="120"/>
      <c r="B57" s="150"/>
      <c r="C57" s="151"/>
      <c r="D57" s="152"/>
      <c r="E57" s="132"/>
      <c r="F57" s="135"/>
      <c r="G57" s="74"/>
      <c r="H57" s="78"/>
      <c r="I57" s="79"/>
      <c r="J57" s="137"/>
    </row>
    <row r="58" spans="1:10" ht="12.75">
      <c r="A58" s="118">
        <f>A55+1</f>
        <v>18</v>
      </c>
      <c r="B58" s="138" t="s">
        <v>55</v>
      </c>
      <c r="C58" s="139"/>
      <c r="D58" s="140"/>
      <c r="E58" s="130">
        <f>VALUE(MID(F58,1,3))</f>
        <v>801</v>
      </c>
      <c r="F58" s="133" t="s">
        <v>368</v>
      </c>
      <c r="G58" s="67"/>
      <c r="H58" s="58" t="s">
        <v>345</v>
      </c>
      <c r="I58" s="59">
        <f>SUM(I59:I60)</f>
        <v>15178</v>
      </c>
      <c r="J58" s="81"/>
    </row>
    <row r="59" spans="1:10" ht="12.75">
      <c r="A59" s="119"/>
      <c r="B59" s="141"/>
      <c r="C59" s="142"/>
      <c r="D59" s="143"/>
      <c r="E59" s="131"/>
      <c r="F59" s="134"/>
      <c r="G59" s="69" t="s">
        <v>344</v>
      </c>
      <c r="H59" s="80" t="s">
        <v>363</v>
      </c>
      <c r="I59" s="70">
        <f>10178+5000</f>
        <v>15178</v>
      </c>
      <c r="J59" s="136" t="s">
        <v>347</v>
      </c>
    </row>
    <row r="60" spans="1:10" ht="12.75">
      <c r="A60" s="120"/>
      <c r="B60" s="150"/>
      <c r="C60" s="151"/>
      <c r="D60" s="152"/>
      <c r="E60" s="132"/>
      <c r="F60" s="135"/>
      <c r="G60" s="74"/>
      <c r="H60" s="78"/>
      <c r="I60" s="79"/>
      <c r="J60" s="137"/>
    </row>
    <row r="61" spans="1:10" ht="12.75">
      <c r="A61" s="118">
        <f>A58+1</f>
        <v>19</v>
      </c>
      <c r="B61" s="138" t="s">
        <v>369</v>
      </c>
      <c r="C61" s="139"/>
      <c r="D61" s="140"/>
      <c r="E61" s="130">
        <f>VALUE(MID(F61,1,3))</f>
        <v>801</v>
      </c>
      <c r="F61" s="133" t="s">
        <v>368</v>
      </c>
      <c r="G61" s="67"/>
      <c r="H61" s="58" t="s">
        <v>345</v>
      </c>
      <c r="I61" s="59">
        <f>SUM(I62:I63)</f>
        <v>15000</v>
      </c>
      <c r="J61" s="81"/>
    </row>
    <row r="62" spans="1:10" ht="12.75">
      <c r="A62" s="119"/>
      <c r="B62" s="141"/>
      <c r="C62" s="142"/>
      <c r="D62" s="143"/>
      <c r="E62" s="131"/>
      <c r="F62" s="134"/>
      <c r="G62" s="69" t="s">
        <v>344</v>
      </c>
      <c r="H62" s="61" t="s">
        <v>346</v>
      </c>
      <c r="I62" s="70">
        <v>15000</v>
      </c>
      <c r="J62" s="136" t="s">
        <v>370</v>
      </c>
    </row>
    <row r="63" spans="1:10" ht="12.75">
      <c r="A63" s="120"/>
      <c r="B63" s="150"/>
      <c r="C63" s="151"/>
      <c r="D63" s="152"/>
      <c r="E63" s="132"/>
      <c r="F63" s="135"/>
      <c r="G63" s="74"/>
      <c r="H63" s="78"/>
      <c r="I63" s="79"/>
      <c r="J63" s="137"/>
    </row>
    <row r="64" spans="1:10" ht="12.75">
      <c r="A64" s="118">
        <f>A61+1</f>
        <v>20</v>
      </c>
      <c r="B64" s="138" t="s">
        <v>371</v>
      </c>
      <c r="C64" s="139"/>
      <c r="D64" s="140"/>
      <c r="E64" s="130">
        <f>VALUE(MID(F64,1,3))</f>
        <v>801</v>
      </c>
      <c r="F64" s="133" t="s">
        <v>368</v>
      </c>
      <c r="G64" s="67"/>
      <c r="H64" s="58" t="s">
        <v>345</v>
      </c>
      <c r="I64" s="59">
        <f>SUM(I65:I66)</f>
        <v>10000</v>
      </c>
      <c r="J64" s="81"/>
    </row>
    <row r="65" spans="1:10" ht="12.75">
      <c r="A65" s="119"/>
      <c r="B65" s="141"/>
      <c r="C65" s="142"/>
      <c r="D65" s="143"/>
      <c r="E65" s="131"/>
      <c r="F65" s="134"/>
      <c r="G65" s="69" t="s">
        <v>344</v>
      </c>
      <c r="H65" s="61" t="s">
        <v>346</v>
      </c>
      <c r="I65" s="70">
        <v>10000</v>
      </c>
      <c r="J65" s="136" t="s">
        <v>372</v>
      </c>
    </row>
    <row r="66" spans="1:10" ht="12.75">
      <c r="A66" s="120"/>
      <c r="B66" s="150"/>
      <c r="C66" s="151"/>
      <c r="D66" s="152"/>
      <c r="E66" s="132"/>
      <c r="F66" s="135"/>
      <c r="G66" s="74"/>
      <c r="H66" s="78"/>
      <c r="I66" s="79"/>
      <c r="J66" s="137"/>
    </row>
    <row r="67" spans="1:10" ht="12.75">
      <c r="A67" s="118">
        <f>A64+1</f>
        <v>21</v>
      </c>
      <c r="B67" s="156" t="s">
        <v>373</v>
      </c>
      <c r="C67" s="157"/>
      <c r="D67" s="157"/>
      <c r="E67" s="130">
        <f>VALUE(MID(F67,1,3))</f>
        <v>900</v>
      </c>
      <c r="F67" s="155">
        <v>90001</v>
      </c>
      <c r="G67" s="82"/>
      <c r="H67" s="58" t="s">
        <v>345</v>
      </c>
      <c r="I67" s="59">
        <f>SUM(I68:I69)</f>
        <v>114000</v>
      </c>
      <c r="J67" s="60"/>
    </row>
    <row r="68" spans="1:10" ht="12.75">
      <c r="A68" s="119"/>
      <c r="B68" s="157"/>
      <c r="C68" s="157"/>
      <c r="D68" s="157"/>
      <c r="E68" s="131"/>
      <c r="F68" s="155"/>
      <c r="G68" s="83">
        <v>6050</v>
      </c>
      <c r="H68" s="72" t="s">
        <v>346</v>
      </c>
      <c r="I68" s="70">
        <v>114000</v>
      </c>
      <c r="J68" s="136" t="s">
        <v>347</v>
      </c>
    </row>
    <row r="69" spans="1:10" ht="12.75">
      <c r="A69" s="120"/>
      <c r="B69" s="157"/>
      <c r="C69" s="157"/>
      <c r="D69" s="157"/>
      <c r="E69" s="132"/>
      <c r="F69" s="155"/>
      <c r="G69" s="84"/>
      <c r="H69" s="65"/>
      <c r="I69" s="66"/>
      <c r="J69" s="137"/>
    </row>
    <row r="70" spans="1:10" ht="12.75">
      <c r="A70" s="118">
        <f>A67+1</f>
        <v>22</v>
      </c>
      <c r="B70" s="121" t="s">
        <v>374</v>
      </c>
      <c r="C70" s="122"/>
      <c r="D70" s="123"/>
      <c r="E70" s="130">
        <f>VALUE(MID(F70,1,3))</f>
        <v>900</v>
      </c>
      <c r="F70" s="133" t="s">
        <v>375</v>
      </c>
      <c r="G70" s="67"/>
      <c r="H70" s="58" t="s">
        <v>345</v>
      </c>
      <c r="I70" s="59">
        <f>SUM(I71:I72)</f>
        <v>35000</v>
      </c>
      <c r="J70" s="81"/>
    </row>
    <row r="71" spans="1:10" ht="12.75">
      <c r="A71" s="119"/>
      <c r="B71" s="124"/>
      <c r="C71" s="125"/>
      <c r="D71" s="126"/>
      <c r="E71" s="131"/>
      <c r="F71" s="134"/>
      <c r="G71" s="69" t="s">
        <v>376</v>
      </c>
      <c r="H71" s="61" t="s">
        <v>346</v>
      </c>
      <c r="I71" s="70">
        <v>35000</v>
      </c>
      <c r="J71" s="136" t="s">
        <v>347</v>
      </c>
    </row>
    <row r="72" spans="1:10" ht="12.75">
      <c r="A72" s="120"/>
      <c r="B72" s="127"/>
      <c r="C72" s="128"/>
      <c r="D72" s="129"/>
      <c r="E72" s="132"/>
      <c r="F72" s="135"/>
      <c r="G72" s="74"/>
      <c r="H72" s="78"/>
      <c r="I72" s="79"/>
      <c r="J72" s="137"/>
    </row>
    <row r="73" spans="1:10" ht="12.75" customHeight="1">
      <c r="A73" s="118">
        <f>A70+1</f>
        <v>23</v>
      </c>
      <c r="B73" s="153" t="s">
        <v>377</v>
      </c>
      <c r="C73" s="154"/>
      <c r="D73" s="154"/>
      <c r="E73" s="130">
        <f>VALUE(MID(F73,1,3))</f>
        <v>851</v>
      </c>
      <c r="F73" s="155">
        <v>85195</v>
      </c>
      <c r="G73" s="82"/>
      <c r="H73" s="58" t="s">
        <v>345</v>
      </c>
      <c r="I73" s="59">
        <f>SUM(I74:I75)</f>
        <v>200000</v>
      </c>
      <c r="J73" s="60"/>
    </row>
    <row r="74" spans="1:10" ht="12.75" customHeight="1">
      <c r="A74" s="119"/>
      <c r="B74" s="154"/>
      <c r="C74" s="154"/>
      <c r="D74" s="154"/>
      <c r="E74" s="131"/>
      <c r="F74" s="155"/>
      <c r="G74" s="83">
        <v>6050</v>
      </c>
      <c r="H74" s="72" t="s">
        <v>346</v>
      </c>
      <c r="I74" s="70">
        <v>200000</v>
      </c>
      <c r="J74" s="136" t="s">
        <v>347</v>
      </c>
    </row>
    <row r="75" spans="1:10" ht="27" customHeight="1">
      <c r="A75" s="120"/>
      <c r="B75" s="154"/>
      <c r="C75" s="154"/>
      <c r="D75" s="154"/>
      <c r="E75" s="132"/>
      <c r="F75" s="155"/>
      <c r="G75" s="84"/>
      <c r="H75" s="65"/>
      <c r="I75" s="66"/>
      <c r="J75" s="137"/>
    </row>
    <row r="76" spans="1:10" ht="12.75">
      <c r="A76" s="118">
        <v>24</v>
      </c>
      <c r="B76" s="121" t="s">
        <v>394</v>
      </c>
      <c r="C76" s="122"/>
      <c r="D76" s="123"/>
      <c r="E76" s="130">
        <f>VALUE(MID(F76,1,3))</f>
        <v>900</v>
      </c>
      <c r="F76" s="133" t="s">
        <v>393</v>
      </c>
      <c r="G76" s="67"/>
      <c r="H76" s="58" t="s">
        <v>345</v>
      </c>
      <c r="I76" s="59">
        <f>SUM(I77:I78)</f>
        <v>20000</v>
      </c>
      <c r="J76" s="81"/>
    </row>
    <row r="77" spans="1:10" ht="12.75">
      <c r="A77" s="119"/>
      <c r="B77" s="124"/>
      <c r="C77" s="125"/>
      <c r="D77" s="126"/>
      <c r="E77" s="131"/>
      <c r="F77" s="134"/>
      <c r="G77" s="69" t="s">
        <v>344</v>
      </c>
      <c r="H77" s="61" t="s">
        <v>346</v>
      </c>
      <c r="I77" s="70">
        <v>20000</v>
      </c>
      <c r="J77" s="136" t="s">
        <v>347</v>
      </c>
    </row>
    <row r="78" spans="1:10" ht="12.75">
      <c r="A78" s="120"/>
      <c r="B78" s="127"/>
      <c r="C78" s="128"/>
      <c r="D78" s="129"/>
      <c r="E78" s="132"/>
      <c r="F78" s="135"/>
      <c r="G78" s="74"/>
      <c r="H78" s="78"/>
      <c r="I78" s="79"/>
      <c r="J78" s="137"/>
    </row>
    <row r="79" spans="1:10" ht="12.75">
      <c r="A79" s="118">
        <v>25</v>
      </c>
      <c r="B79" s="121" t="s">
        <v>397</v>
      </c>
      <c r="C79" s="122"/>
      <c r="D79" s="123"/>
      <c r="E79" s="130">
        <f>VALUE(MID(F79,1,3))</f>
        <v>900</v>
      </c>
      <c r="F79" s="133" t="s">
        <v>378</v>
      </c>
      <c r="G79" s="67"/>
      <c r="H79" s="58" t="s">
        <v>345</v>
      </c>
      <c r="I79" s="59">
        <f>SUM(I80:I81)</f>
        <v>328210</v>
      </c>
      <c r="J79" s="81"/>
    </row>
    <row r="80" spans="1:10" ht="12.75">
      <c r="A80" s="119"/>
      <c r="B80" s="124"/>
      <c r="C80" s="125"/>
      <c r="D80" s="126"/>
      <c r="E80" s="131"/>
      <c r="F80" s="134"/>
      <c r="G80" s="69" t="s">
        <v>344</v>
      </c>
      <c r="H80" s="61" t="s">
        <v>346</v>
      </c>
      <c r="I80" s="70">
        <v>328210</v>
      </c>
      <c r="J80" s="136" t="s">
        <v>347</v>
      </c>
    </row>
    <row r="81" spans="1:10" ht="36" customHeight="1">
      <c r="A81" s="120"/>
      <c r="B81" s="127"/>
      <c r="C81" s="128"/>
      <c r="D81" s="129"/>
      <c r="E81" s="132"/>
      <c r="F81" s="135"/>
      <c r="G81" s="74"/>
      <c r="H81" s="78"/>
      <c r="I81" s="79"/>
      <c r="J81" s="137"/>
    </row>
    <row r="82" spans="1:10" ht="12.75" customHeight="1">
      <c r="A82" s="118">
        <f>A79+1</f>
        <v>26</v>
      </c>
      <c r="B82" s="138" t="s">
        <v>379</v>
      </c>
      <c r="C82" s="139"/>
      <c r="D82" s="140"/>
      <c r="E82" s="130">
        <f>VALUE(MID(F82,1,3))</f>
        <v>900</v>
      </c>
      <c r="F82" s="133" t="s">
        <v>378</v>
      </c>
      <c r="G82" s="67"/>
      <c r="H82" s="58" t="s">
        <v>345</v>
      </c>
      <c r="I82" s="59">
        <f>SUM(I83:I84)</f>
        <v>420000</v>
      </c>
      <c r="J82" s="60"/>
    </row>
    <row r="83" spans="1:10" ht="12.75">
      <c r="A83" s="119"/>
      <c r="B83" s="141"/>
      <c r="C83" s="142"/>
      <c r="D83" s="143"/>
      <c r="E83" s="131"/>
      <c r="F83" s="134"/>
      <c r="G83" s="69" t="s">
        <v>344</v>
      </c>
      <c r="H83" s="65" t="s">
        <v>346</v>
      </c>
      <c r="I83" s="70">
        <v>420000</v>
      </c>
      <c r="J83" s="136" t="s">
        <v>347</v>
      </c>
    </row>
    <row r="84" spans="1:10" ht="12.75">
      <c r="A84" s="120"/>
      <c r="B84" s="150"/>
      <c r="C84" s="151"/>
      <c r="D84" s="152"/>
      <c r="E84" s="132"/>
      <c r="F84" s="135"/>
      <c r="G84" s="74"/>
      <c r="H84" s="78"/>
      <c r="I84" s="79"/>
      <c r="J84" s="137"/>
    </row>
    <row r="85" spans="1:10" ht="12.75">
      <c r="A85" s="118">
        <f>A82+1</f>
        <v>27</v>
      </c>
      <c r="B85" s="138" t="s">
        <v>380</v>
      </c>
      <c r="C85" s="139"/>
      <c r="D85" s="140"/>
      <c r="E85" s="130">
        <f>VALUE(MID(F85,1,3))</f>
        <v>900</v>
      </c>
      <c r="F85" s="133" t="s">
        <v>378</v>
      </c>
      <c r="G85" s="67"/>
      <c r="H85" s="58" t="s">
        <v>345</v>
      </c>
      <c r="I85" s="59">
        <f>SUM(I86:I87)</f>
        <v>11954</v>
      </c>
      <c r="J85" s="60"/>
    </row>
    <row r="86" spans="1:10" ht="12.75">
      <c r="A86" s="119"/>
      <c r="B86" s="141"/>
      <c r="C86" s="142"/>
      <c r="D86" s="143"/>
      <c r="E86" s="131"/>
      <c r="F86" s="134"/>
      <c r="G86" s="69" t="s">
        <v>344</v>
      </c>
      <c r="H86" s="80" t="s">
        <v>363</v>
      </c>
      <c r="I86" s="70">
        <v>11954</v>
      </c>
      <c r="J86" s="136" t="s">
        <v>347</v>
      </c>
    </row>
    <row r="87" spans="1:10" ht="12.75">
      <c r="A87" s="120"/>
      <c r="B87" s="150"/>
      <c r="C87" s="151"/>
      <c r="D87" s="152"/>
      <c r="E87" s="132"/>
      <c r="F87" s="135"/>
      <c r="G87" s="74"/>
      <c r="H87" s="65"/>
      <c r="I87" s="66"/>
      <c r="J87" s="137"/>
    </row>
    <row r="88" spans="1:10" ht="12.75">
      <c r="A88" s="118">
        <v>28</v>
      </c>
      <c r="B88" s="121" t="s">
        <v>391</v>
      </c>
      <c r="C88" s="122"/>
      <c r="D88" s="123"/>
      <c r="E88" s="130">
        <v>900</v>
      </c>
      <c r="F88" s="133" t="s">
        <v>392</v>
      </c>
      <c r="G88" s="67"/>
      <c r="H88" s="58" t="s">
        <v>345</v>
      </c>
      <c r="I88" s="59">
        <f>SUM(I89:I90)</f>
        <v>40000</v>
      </c>
      <c r="J88" s="60"/>
    </row>
    <row r="89" spans="1:10" ht="12.75">
      <c r="A89" s="119"/>
      <c r="B89" s="124"/>
      <c r="C89" s="125"/>
      <c r="D89" s="126"/>
      <c r="E89" s="131"/>
      <c r="F89" s="134"/>
      <c r="G89" s="69" t="s">
        <v>344</v>
      </c>
      <c r="H89" s="61" t="s">
        <v>346</v>
      </c>
      <c r="I89" s="70">
        <v>40000</v>
      </c>
      <c r="J89" s="136" t="s">
        <v>347</v>
      </c>
    </row>
    <row r="90" spans="1:10" ht="12.75">
      <c r="A90" s="120"/>
      <c r="B90" s="127"/>
      <c r="C90" s="128"/>
      <c r="D90" s="129"/>
      <c r="E90" s="132"/>
      <c r="F90" s="135"/>
      <c r="G90" s="74"/>
      <c r="H90" s="65"/>
      <c r="I90" s="66"/>
      <c r="J90" s="137"/>
    </row>
    <row r="91" spans="1:10" ht="12.75">
      <c r="A91" s="118">
        <v>29</v>
      </c>
      <c r="B91" s="121" t="s">
        <v>381</v>
      </c>
      <c r="C91" s="122"/>
      <c r="D91" s="123"/>
      <c r="E91" s="130">
        <v>926</v>
      </c>
      <c r="F91" s="133" t="s">
        <v>382</v>
      </c>
      <c r="G91" s="67"/>
      <c r="H91" s="58" t="s">
        <v>345</v>
      </c>
      <c r="I91" s="59">
        <f>SUM(I92:I93)</f>
        <v>115000</v>
      </c>
      <c r="J91" s="60"/>
    </row>
    <row r="92" spans="1:10" ht="12.75">
      <c r="A92" s="119"/>
      <c r="B92" s="124"/>
      <c r="C92" s="125"/>
      <c r="D92" s="126"/>
      <c r="E92" s="131"/>
      <c r="F92" s="134"/>
      <c r="G92" s="69" t="s">
        <v>344</v>
      </c>
      <c r="H92" s="61" t="s">
        <v>346</v>
      </c>
      <c r="I92" s="70">
        <v>115000</v>
      </c>
      <c r="J92" s="136" t="s">
        <v>347</v>
      </c>
    </row>
    <row r="93" spans="1:10" ht="12.75">
      <c r="A93" s="120"/>
      <c r="B93" s="127"/>
      <c r="C93" s="128"/>
      <c r="D93" s="129"/>
      <c r="E93" s="132"/>
      <c r="F93" s="135"/>
      <c r="G93" s="74"/>
      <c r="H93" s="65"/>
      <c r="I93" s="66"/>
      <c r="J93" s="137"/>
    </row>
    <row r="94" spans="1:10" ht="12.75">
      <c r="A94" s="118">
        <f>A91+1</f>
        <v>30</v>
      </c>
      <c r="B94" s="138" t="s">
        <v>383</v>
      </c>
      <c r="C94" s="139"/>
      <c r="D94" s="140"/>
      <c r="E94" s="130">
        <f>VALUE(MID(F94,1,3))</f>
        <v>926</v>
      </c>
      <c r="F94" s="133" t="s">
        <v>382</v>
      </c>
      <c r="G94" s="67"/>
      <c r="H94" s="58" t="s">
        <v>345</v>
      </c>
      <c r="I94" s="59">
        <f>SUM(I95:I96)</f>
        <v>84000</v>
      </c>
      <c r="J94" s="81" t="s">
        <v>366</v>
      </c>
    </row>
    <row r="95" spans="1:10" ht="12.75">
      <c r="A95" s="119"/>
      <c r="B95" s="141"/>
      <c r="C95" s="142"/>
      <c r="D95" s="143"/>
      <c r="E95" s="131"/>
      <c r="F95" s="134"/>
      <c r="G95" s="69" t="s">
        <v>344</v>
      </c>
      <c r="H95" s="61" t="s">
        <v>346</v>
      </c>
      <c r="I95" s="70">
        <v>84000</v>
      </c>
      <c r="J95" s="148" t="s">
        <v>347</v>
      </c>
    </row>
    <row r="96" spans="1:10" ht="13.5" thickBot="1">
      <c r="A96" s="120"/>
      <c r="B96" s="144"/>
      <c r="C96" s="145"/>
      <c r="D96" s="146"/>
      <c r="E96" s="132"/>
      <c r="F96" s="147"/>
      <c r="G96" s="74"/>
      <c r="H96" s="78"/>
      <c r="I96" s="79"/>
      <c r="J96" s="149"/>
    </row>
    <row r="97" spans="1:10" ht="13.5" thickTop="1">
      <c r="A97" s="106"/>
      <c r="B97" s="107"/>
      <c r="C97" s="107"/>
      <c r="D97" s="107"/>
      <c r="E97" s="107"/>
      <c r="F97" s="107"/>
      <c r="G97" s="108"/>
      <c r="H97" s="85" t="s">
        <v>345</v>
      </c>
      <c r="I97" s="86">
        <f>SUM(I98:I100)</f>
        <v>8113243</v>
      </c>
      <c r="J97" s="115"/>
    </row>
    <row r="98" spans="1:10" ht="12.75">
      <c r="A98" s="109"/>
      <c r="B98" s="110"/>
      <c r="C98" s="110"/>
      <c r="D98" s="110"/>
      <c r="E98" s="110"/>
      <c r="F98" s="110"/>
      <c r="G98" s="111"/>
      <c r="H98" s="61" t="s">
        <v>346</v>
      </c>
      <c r="I98" s="87">
        <f>SUMIF($H$6:$H$96,H98,$I$6:$I$96)</f>
        <v>6590749</v>
      </c>
      <c r="J98" s="116"/>
    </row>
    <row r="99" spans="1:10" ht="12.75">
      <c r="A99" s="109"/>
      <c r="B99" s="110"/>
      <c r="C99" s="110"/>
      <c r="D99" s="110"/>
      <c r="E99" s="110"/>
      <c r="F99" s="110"/>
      <c r="G99" s="111"/>
      <c r="H99" s="65" t="s">
        <v>363</v>
      </c>
      <c r="I99" s="88">
        <f>SUMIF($H$6:$H$96,H99,$I$6:$I$96)</f>
        <v>56694</v>
      </c>
      <c r="J99" s="116"/>
    </row>
    <row r="100" spans="1:10" ht="13.5" thickBot="1">
      <c r="A100" s="112"/>
      <c r="B100" s="113"/>
      <c r="C100" s="113"/>
      <c r="D100" s="113"/>
      <c r="E100" s="113"/>
      <c r="F100" s="113"/>
      <c r="G100" s="114"/>
      <c r="H100" s="89" t="s">
        <v>350</v>
      </c>
      <c r="I100" s="90">
        <f>SUMIF($H$6:$H$96,H100,$I$6:$I$96)</f>
        <v>1465800</v>
      </c>
      <c r="J100" s="117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10" ht="12.75">
      <c r="A109" s="91"/>
      <c r="B109" s="91"/>
      <c r="C109" s="91"/>
      <c r="J109" s="92"/>
    </row>
    <row r="110" spans="1:10" ht="12.75">
      <c r="A110" s="91"/>
      <c r="B110" s="91"/>
      <c r="C110" s="91"/>
      <c r="J110" s="92"/>
    </row>
    <row r="111" spans="1:10" ht="12.75">
      <c r="A111" s="91"/>
      <c r="B111" s="91"/>
      <c r="C111" s="91"/>
      <c r="J111" s="93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4" ht="12.75">
      <c r="A117" s="91"/>
      <c r="B117" s="91"/>
      <c r="C117" s="91"/>
      <c r="D117" s="64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</sheetData>
  <sheetProtection/>
  <mergeCells count="166">
    <mergeCell ref="A76:A78"/>
    <mergeCell ref="B76:D78"/>
    <mergeCell ref="E76:E78"/>
    <mergeCell ref="F76:F78"/>
    <mergeCell ref="J77:J78"/>
    <mergeCell ref="A31:A33"/>
    <mergeCell ref="B31:D33"/>
    <mergeCell ref="E31:E33"/>
    <mergeCell ref="F31:F33"/>
    <mergeCell ref="G31:G33"/>
    <mergeCell ref="A88:A90"/>
    <mergeCell ref="B88:D90"/>
    <mergeCell ref="E88:E90"/>
    <mergeCell ref="F88:F90"/>
    <mergeCell ref="J89:J90"/>
    <mergeCell ref="A49:A51"/>
    <mergeCell ref="B49:D51"/>
    <mergeCell ref="E49:E51"/>
    <mergeCell ref="F49:F51"/>
    <mergeCell ref="J50:J51"/>
    <mergeCell ref="A1:J1"/>
    <mergeCell ref="A2:J2"/>
    <mergeCell ref="A3:A4"/>
    <mergeCell ref="B3:D4"/>
    <mergeCell ref="E3:G3"/>
    <mergeCell ref="H3:H4"/>
    <mergeCell ref="I3:I4"/>
    <mergeCell ref="J3:J4"/>
    <mergeCell ref="B5:D5"/>
    <mergeCell ref="A6:A8"/>
    <mergeCell ref="B6:D8"/>
    <mergeCell ref="E6:E8"/>
    <mergeCell ref="G13:G15"/>
    <mergeCell ref="J14:J15"/>
    <mergeCell ref="J7:J8"/>
    <mergeCell ref="A9:A12"/>
    <mergeCell ref="B9:D12"/>
    <mergeCell ref="E9:E12"/>
    <mergeCell ref="F9:F12"/>
    <mergeCell ref="J10:J12"/>
    <mergeCell ref="F6:F8"/>
    <mergeCell ref="G6:G8"/>
    <mergeCell ref="A13:A15"/>
    <mergeCell ref="B13:D15"/>
    <mergeCell ref="E13:E15"/>
    <mergeCell ref="F13:F15"/>
    <mergeCell ref="J17:J18"/>
    <mergeCell ref="A19:A21"/>
    <mergeCell ref="B19:D21"/>
    <mergeCell ref="E19:E21"/>
    <mergeCell ref="F19:F21"/>
    <mergeCell ref="J20:J21"/>
    <mergeCell ref="A16:A18"/>
    <mergeCell ref="B16:D18"/>
    <mergeCell ref="E16:E18"/>
    <mergeCell ref="F16:F18"/>
    <mergeCell ref="J23:J24"/>
    <mergeCell ref="A25:A27"/>
    <mergeCell ref="B25:D27"/>
    <mergeCell ref="E25:E27"/>
    <mergeCell ref="F25:F27"/>
    <mergeCell ref="G25:G27"/>
    <mergeCell ref="A22:A24"/>
    <mergeCell ref="B22:D24"/>
    <mergeCell ref="E22:E24"/>
    <mergeCell ref="F22:F24"/>
    <mergeCell ref="F37:F39"/>
    <mergeCell ref="J38:J39"/>
    <mergeCell ref="J26:J27"/>
    <mergeCell ref="A28:A30"/>
    <mergeCell ref="B28:D30"/>
    <mergeCell ref="E28:E30"/>
    <mergeCell ref="F28:F30"/>
    <mergeCell ref="G28:G30"/>
    <mergeCell ref="J29:J30"/>
    <mergeCell ref="J32:J33"/>
    <mergeCell ref="F43:F45"/>
    <mergeCell ref="J44:J45"/>
    <mergeCell ref="A34:A36"/>
    <mergeCell ref="B34:D36"/>
    <mergeCell ref="E34:E36"/>
    <mergeCell ref="F34:F36"/>
    <mergeCell ref="J35:J36"/>
    <mergeCell ref="A37:A39"/>
    <mergeCell ref="B37:D39"/>
    <mergeCell ref="E37:E39"/>
    <mergeCell ref="F52:F54"/>
    <mergeCell ref="J53:J54"/>
    <mergeCell ref="A40:A42"/>
    <mergeCell ref="B40:D42"/>
    <mergeCell ref="E40:E42"/>
    <mergeCell ref="F40:F42"/>
    <mergeCell ref="J41:J42"/>
    <mergeCell ref="A43:A45"/>
    <mergeCell ref="B43:D45"/>
    <mergeCell ref="E43:E45"/>
    <mergeCell ref="F58:F60"/>
    <mergeCell ref="J59:J60"/>
    <mergeCell ref="A46:A48"/>
    <mergeCell ref="B46:D48"/>
    <mergeCell ref="E46:E48"/>
    <mergeCell ref="F46:F48"/>
    <mergeCell ref="J47:J48"/>
    <mergeCell ref="A52:A54"/>
    <mergeCell ref="B52:D54"/>
    <mergeCell ref="E52:E54"/>
    <mergeCell ref="F64:F66"/>
    <mergeCell ref="J65:J66"/>
    <mergeCell ref="A55:A57"/>
    <mergeCell ref="B55:D57"/>
    <mergeCell ref="E55:E57"/>
    <mergeCell ref="F55:F57"/>
    <mergeCell ref="J56:J57"/>
    <mergeCell ref="A58:A60"/>
    <mergeCell ref="B58:D60"/>
    <mergeCell ref="E58:E60"/>
    <mergeCell ref="F70:F72"/>
    <mergeCell ref="J71:J72"/>
    <mergeCell ref="A61:A63"/>
    <mergeCell ref="B61:D63"/>
    <mergeCell ref="E61:E63"/>
    <mergeCell ref="F61:F63"/>
    <mergeCell ref="J62:J63"/>
    <mergeCell ref="A64:A66"/>
    <mergeCell ref="B64:D66"/>
    <mergeCell ref="E64:E66"/>
    <mergeCell ref="F79:F81"/>
    <mergeCell ref="J80:J81"/>
    <mergeCell ref="A67:A69"/>
    <mergeCell ref="B67:D69"/>
    <mergeCell ref="E67:E69"/>
    <mergeCell ref="F67:F69"/>
    <mergeCell ref="J68:J69"/>
    <mergeCell ref="A70:A72"/>
    <mergeCell ref="B70:D72"/>
    <mergeCell ref="E70:E72"/>
    <mergeCell ref="F85:F87"/>
    <mergeCell ref="J86:J87"/>
    <mergeCell ref="A73:A75"/>
    <mergeCell ref="B73:D75"/>
    <mergeCell ref="E73:E75"/>
    <mergeCell ref="F73:F75"/>
    <mergeCell ref="J74:J75"/>
    <mergeCell ref="A79:A81"/>
    <mergeCell ref="B79:D81"/>
    <mergeCell ref="E79:E81"/>
    <mergeCell ref="F94:F96"/>
    <mergeCell ref="J95:J96"/>
    <mergeCell ref="A82:A84"/>
    <mergeCell ref="B82:D84"/>
    <mergeCell ref="E82:E84"/>
    <mergeCell ref="F82:F84"/>
    <mergeCell ref="J83:J84"/>
    <mergeCell ref="A85:A87"/>
    <mergeCell ref="B85:D87"/>
    <mergeCell ref="E85:E87"/>
    <mergeCell ref="A97:G100"/>
    <mergeCell ref="J97:J100"/>
    <mergeCell ref="A91:A93"/>
    <mergeCell ref="B91:D93"/>
    <mergeCell ref="E91:E93"/>
    <mergeCell ref="F91:F93"/>
    <mergeCell ref="J92:J93"/>
    <mergeCell ref="A94:A96"/>
    <mergeCell ref="B94:D96"/>
    <mergeCell ref="E94:E96"/>
  </mergeCells>
  <conditionalFormatting sqref="I98:I100">
    <cfRule type="cellIs" priority="55" dxfId="57" operator="equal" stopIfTrue="1">
      <formula>0</formula>
    </cfRule>
    <cfRule type="cellIs" priority="56" dxfId="58" operator="notEqual" stopIfTrue="1">
      <formula>0</formula>
    </cfRule>
  </conditionalFormatting>
  <conditionalFormatting sqref="I97 I52 I43 I25 I22 I6 I13 I9">
    <cfRule type="cellIs" priority="57" dxfId="59" operator="equal" stopIfTrue="1">
      <formula>0</formula>
    </cfRule>
    <cfRule type="cellIs" priority="58" dxfId="60" operator="notEqual" stopIfTrue="1">
      <formula>0</formula>
    </cfRule>
  </conditionalFormatting>
  <conditionalFormatting sqref="I82">
    <cfRule type="cellIs" priority="53" dxfId="59" operator="equal" stopIfTrue="1">
      <formula>0</formula>
    </cfRule>
    <cfRule type="cellIs" priority="54" dxfId="60" operator="notEqual" stopIfTrue="1">
      <formula>0</formula>
    </cfRule>
  </conditionalFormatting>
  <conditionalFormatting sqref="I73">
    <cfRule type="cellIs" priority="51" dxfId="59" operator="equal" stopIfTrue="1">
      <formula>0</formula>
    </cfRule>
    <cfRule type="cellIs" priority="52" dxfId="60" operator="notEqual" stopIfTrue="1">
      <formula>0</formula>
    </cfRule>
  </conditionalFormatting>
  <conditionalFormatting sqref="I94">
    <cfRule type="cellIs" priority="47" dxfId="59" operator="equal" stopIfTrue="1">
      <formula>0</formula>
    </cfRule>
    <cfRule type="cellIs" priority="48" dxfId="60" operator="notEqual" stopIfTrue="1">
      <formula>0</formula>
    </cfRule>
  </conditionalFormatting>
  <conditionalFormatting sqref="I85">
    <cfRule type="cellIs" priority="49" dxfId="59" operator="equal" stopIfTrue="1">
      <formula>0</formula>
    </cfRule>
    <cfRule type="cellIs" priority="50" dxfId="60" operator="notEqual" stopIfTrue="1">
      <formula>0</formula>
    </cfRule>
  </conditionalFormatting>
  <conditionalFormatting sqref="I94">
    <cfRule type="cellIs" priority="45" dxfId="59" operator="equal" stopIfTrue="1">
      <formula>0</formula>
    </cfRule>
    <cfRule type="cellIs" priority="46" dxfId="60" operator="notEqual" stopIfTrue="1">
      <formula>0</formula>
    </cfRule>
  </conditionalFormatting>
  <conditionalFormatting sqref="I40">
    <cfRule type="cellIs" priority="43" dxfId="59" operator="equal" stopIfTrue="1">
      <formula>0</formula>
    </cfRule>
    <cfRule type="cellIs" priority="44" dxfId="60" operator="notEqual" stopIfTrue="1">
      <formula>0</formula>
    </cfRule>
  </conditionalFormatting>
  <conditionalFormatting sqref="I58">
    <cfRule type="cellIs" priority="37" dxfId="59" operator="equal" stopIfTrue="1">
      <formula>0</formula>
    </cfRule>
    <cfRule type="cellIs" priority="38" dxfId="60" operator="notEqual" stopIfTrue="1">
      <formula>0</formula>
    </cfRule>
  </conditionalFormatting>
  <conditionalFormatting sqref="I61">
    <cfRule type="cellIs" priority="35" dxfId="59" operator="equal" stopIfTrue="1">
      <formula>0</formula>
    </cfRule>
    <cfRule type="cellIs" priority="36" dxfId="60" operator="notEqual" stopIfTrue="1">
      <formula>0</formula>
    </cfRule>
  </conditionalFormatting>
  <conditionalFormatting sqref="I55">
    <cfRule type="cellIs" priority="41" dxfId="59" operator="equal" stopIfTrue="1">
      <formula>0</formula>
    </cfRule>
    <cfRule type="cellIs" priority="42" dxfId="60" operator="notEqual" stopIfTrue="1">
      <formula>0</formula>
    </cfRule>
  </conditionalFormatting>
  <conditionalFormatting sqref="I70">
    <cfRule type="cellIs" priority="39" dxfId="59" operator="equal" stopIfTrue="1">
      <formula>0</formula>
    </cfRule>
    <cfRule type="cellIs" priority="40" dxfId="60" operator="notEqual" stopIfTrue="1">
      <formula>0</formula>
    </cfRule>
  </conditionalFormatting>
  <conditionalFormatting sqref="I64">
    <cfRule type="cellIs" priority="33" dxfId="59" operator="equal" stopIfTrue="1">
      <formula>0</formula>
    </cfRule>
    <cfRule type="cellIs" priority="34" dxfId="60" operator="notEqual" stopIfTrue="1">
      <formula>0</formula>
    </cfRule>
  </conditionalFormatting>
  <conditionalFormatting sqref="I19">
    <cfRule type="cellIs" priority="31" dxfId="59" operator="equal" stopIfTrue="1">
      <formula>0</formula>
    </cfRule>
    <cfRule type="cellIs" priority="32" dxfId="60" operator="notEqual" stopIfTrue="1">
      <formula>0</formula>
    </cfRule>
  </conditionalFormatting>
  <conditionalFormatting sqref="I16">
    <cfRule type="cellIs" priority="29" dxfId="59" operator="equal" stopIfTrue="1">
      <formula>0</formula>
    </cfRule>
    <cfRule type="cellIs" priority="30" dxfId="60" operator="notEqual" stopIfTrue="1">
      <formula>0</formula>
    </cfRule>
  </conditionalFormatting>
  <conditionalFormatting sqref="I91">
    <cfRule type="cellIs" priority="25" dxfId="59" operator="equal" stopIfTrue="1">
      <formula>0</formula>
    </cfRule>
    <cfRule type="cellIs" priority="26" dxfId="60" operator="notEqual" stopIfTrue="1">
      <formula>0</formula>
    </cfRule>
  </conditionalFormatting>
  <conditionalFormatting sqref="I28">
    <cfRule type="cellIs" priority="23" dxfId="59" operator="equal" stopIfTrue="1">
      <formula>0</formula>
    </cfRule>
    <cfRule type="cellIs" priority="24" dxfId="60" operator="notEqual" stopIfTrue="1">
      <formula>0</formula>
    </cfRule>
  </conditionalFormatting>
  <conditionalFormatting sqref="I91">
    <cfRule type="cellIs" priority="27" dxfId="59" operator="equal" stopIfTrue="1">
      <formula>0</formula>
    </cfRule>
    <cfRule type="cellIs" priority="28" dxfId="60" operator="notEqual" stopIfTrue="1">
      <formula>0</formula>
    </cfRule>
  </conditionalFormatting>
  <conditionalFormatting sqref="I67">
    <cfRule type="cellIs" priority="21" dxfId="59" operator="equal" stopIfTrue="1">
      <formula>0</formula>
    </cfRule>
    <cfRule type="cellIs" priority="22" dxfId="60" operator="notEqual" stopIfTrue="1">
      <formula>0</formula>
    </cfRule>
  </conditionalFormatting>
  <conditionalFormatting sqref="I46">
    <cfRule type="cellIs" priority="19" dxfId="59" operator="equal" stopIfTrue="1">
      <formula>0</formula>
    </cfRule>
    <cfRule type="cellIs" priority="20" dxfId="60" operator="notEqual" stopIfTrue="1">
      <formula>0</formula>
    </cfRule>
  </conditionalFormatting>
  <conditionalFormatting sqref="I79">
    <cfRule type="cellIs" priority="17" dxfId="59" operator="equal" stopIfTrue="1">
      <formula>0</formula>
    </cfRule>
    <cfRule type="cellIs" priority="18" dxfId="60" operator="notEqual" stopIfTrue="1">
      <formula>0</formula>
    </cfRule>
  </conditionalFormatting>
  <conditionalFormatting sqref="I37">
    <cfRule type="cellIs" priority="15" dxfId="59" operator="equal" stopIfTrue="1">
      <formula>0</formula>
    </cfRule>
    <cfRule type="cellIs" priority="16" dxfId="60" operator="notEqual" stopIfTrue="1">
      <formula>0</formula>
    </cfRule>
  </conditionalFormatting>
  <conditionalFormatting sqref="I34">
    <cfRule type="cellIs" priority="13" dxfId="59" operator="equal" stopIfTrue="1">
      <formula>0</formula>
    </cfRule>
    <cfRule type="cellIs" priority="14" dxfId="60" operator="notEqual" stopIfTrue="1">
      <formula>0</formula>
    </cfRule>
  </conditionalFormatting>
  <conditionalFormatting sqref="I49">
    <cfRule type="cellIs" priority="9" dxfId="59" operator="equal" stopIfTrue="1">
      <formula>0</formula>
    </cfRule>
    <cfRule type="cellIs" priority="10" dxfId="60" operator="notEqual" stopIfTrue="1">
      <formula>0</formula>
    </cfRule>
  </conditionalFormatting>
  <conditionalFormatting sqref="I88">
    <cfRule type="cellIs" priority="5" dxfId="59" operator="equal" stopIfTrue="1">
      <formula>0</formula>
    </cfRule>
    <cfRule type="cellIs" priority="6" dxfId="60" operator="notEqual" stopIfTrue="1">
      <formula>0</formula>
    </cfRule>
  </conditionalFormatting>
  <conditionalFormatting sqref="I88">
    <cfRule type="cellIs" priority="7" dxfId="59" operator="equal" stopIfTrue="1">
      <formula>0</formula>
    </cfRule>
    <cfRule type="cellIs" priority="8" dxfId="60" operator="notEqual" stopIfTrue="1">
      <formula>0</formula>
    </cfRule>
  </conditionalFormatting>
  <conditionalFormatting sqref="I76">
    <cfRule type="cellIs" priority="3" dxfId="59" operator="equal" stopIfTrue="1">
      <formula>0</formula>
    </cfRule>
    <cfRule type="cellIs" priority="4" dxfId="60" operator="notEqual" stopIfTrue="1">
      <formula>0</formula>
    </cfRule>
  </conditionalFormatting>
  <conditionalFormatting sqref="I31">
    <cfRule type="cellIs" priority="1" dxfId="59" operator="equal" stopIfTrue="1">
      <formula>0</formula>
    </cfRule>
    <cfRule type="cellIs" priority="2" dxfId="60" operator="notEqual" stopIfTrue="1">
      <formula>0</formula>
    </cfRule>
  </conditionalFormatting>
  <printOptions horizontalCentered="1"/>
  <pageMargins left="0.15748031496062992" right="0.1968503937007874" top="1.3385826771653544" bottom="0.984251968503937" header="0.5118110236220472" footer="0.5118110236220472"/>
  <pageSetup fitToHeight="2" fitToWidth="1" horizontalDpi="600" verticalDpi="600" orientation="portrait" paperSize="9" scale="86" r:id="rId2"/>
  <headerFooter alignWithMargins="0">
    <oddHeader>&amp;LTabela Nr 3 do Uchwały V/14/2014 
Rady Gminy Jedlnia Letnisko
z dnia 30 grudnia 2014&amp;RZałącznik nr 3
do Uchwały nr VI/22 /2015
Rady Gminy Jedlnia-Letnisko
z dnia 16.02.2015r.</oddHeader>
    <oddFooter>&amp;RStrona &amp;P z &amp;N</oddFooter>
  </headerFooter>
  <rowBreaks count="1" manualBreakCount="1">
    <brk id="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22" customWidth="1"/>
    <col min="2" max="2" width="4.28125" style="22" customWidth="1"/>
    <col min="3" max="3" width="17.57421875" style="22" customWidth="1"/>
    <col min="4" max="4" width="56.421875" style="22" customWidth="1"/>
    <col min="5" max="5" width="9.57421875" style="22" customWidth="1"/>
    <col min="6" max="6" width="10.00390625" style="22" bestFit="1" customWidth="1"/>
    <col min="7" max="7" width="12.00390625" style="22" hidden="1" customWidth="1"/>
    <col min="8" max="8" width="8.28125" style="22" hidden="1" customWidth="1"/>
    <col min="9" max="9" width="14.7109375" style="22" hidden="1" customWidth="1"/>
    <col min="10" max="10" width="11.00390625" style="22" hidden="1" customWidth="1"/>
    <col min="11" max="16384" width="9.140625" style="22" customWidth="1"/>
  </cols>
  <sheetData>
    <row r="1" spans="2:6" ht="12.75">
      <c r="B1" s="185" t="s">
        <v>387</v>
      </c>
      <c r="C1" s="185"/>
      <c r="D1" s="185"/>
      <c r="E1" s="185"/>
      <c r="F1" s="185"/>
    </row>
    <row r="3" spans="2:9" ht="15">
      <c r="B3" s="23" t="s">
        <v>18</v>
      </c>
      <c r="C3" s="23" t="s">
        <v>19</v>
      </c>
      <c r="D3" s="23" t="s">
        <v>20</v>
      </c>
      <c r="E3" s="23" t="s">
        <v>1</v>
      </c>
      <c r="F3" s="23" t="s">
        <v>21</v>
      </c>
      <c r="G3" s="24" t="s">
        <v>22</v>
      </c>
      <c r="H3" s="24" t="s">
        <v>23</v>
      </c>
      <c r="I3" s="23" t="s">
        <v>24</v>
      </c>
    </row>
    <row r="4" spans="2:10" ht="30">
      <c r="B4" s="180">
        <v>1</v>
      </c>
      <c r="C4" s="180" t="s">
        <v>25</v>
      </c>
      <c r="D4" s="25" t="s">
        <v>26</v>
      </c>
      <c r="E4" s="23">
        <v>70005</v>
      </c>
      <c r="F4" s="26">
        <v>10000</v>
      </c>
      <c r="G4" s="184">
        <v>12977.69</v>
      </c>
      <c r="H4" s="28">
        <v>4210</v>
      </c>
      <c r="I4" s="23" t="str">
        <f>CONCATENATE(E4,"-",H4)</f>
        <v>70005-4210</v>
      </c>
      <c r="J4" s="29">
        <f>G4-F4-F5</f>
        <v>377.6900000000005</v>
      </c>
    </row>
    <row r="5" spans="2:9" ht="30">
      <c r="B5" s="180"/>
      <c r="C5" s="180"/>
      <c r="D5" s="25" t="s">
        <v>27</v>
      </c>
      <c r="E5" s="23">
        <v>70005</v>
      </c>
      <c r="F5" s="26">
        <v>2600</v>
      </c>
      <c r="G5" s="184"/>
      <c r="H5" s="28">
        <v>4300</v>
      </c>
      <c r="I5" s="23" t="str">
        <f aca="true" t="shared" si="0" ref="I5:I36">CONCATENATE(E5,"-",H5)</f>
        <v>70005-4300</v>
      </c>
    </row>
    <row r="6" spans="2:10" ht="30">
      <c r="B6" s="180">
        <v>2</v>
      </c>
      <c r="C6" s="180" t="s">
        <v>28</v>
      </c>
      <c r="D6" s="25" t="s">
        <v>29</v>
      </c>
      <c r="E6" s="23">
        <v>90015</v>
      </c>
      <c r="F6" s="26">
        <v>17757.22</v>
      </c>
      <c r="G6" s="184">
        <v>19257.22</v>
      </c>
      <c r="H6" s="28">
        <v>4300</v>
      </c>
      <c r="I6" s="23" t="str">
        <f t="shared" si="0"/>
        <v>90015-4300</v>
      </c>
      <c r="J6" s="29">
        <f>G6-F6-F7-F8</f>
        <v>0</v>
      </c>
    </row>
    <row r="7" spans="2:9" ht="15">
      <c r="B7" s="180"/>
      <c r="C7" s="180"/>
      <c r="D7" s="25" t="s">
        <v>30</v>
      </c>
      <c r="E7" s="23">
        <v>90095</v>
      </c>
      <c r="F7" s="26">
        <v>500</v>
      </c>
      <c r="G7" s="184"/>
      <c r="H7" s="28">
        <v>4210</v>
      </c>
      <c r="I7" s="23" t="str">
        <f t="shared" si="0"/>
        <v>90095-4210</v>
      </c>
    </row>
    <row r="8" spans="2:9" ht="15">
      <c r="B8" s="180"/>
      <c r="C8" s="180"/>
      <c r="D8" s="25" t="s">
        <v>31</v>
      </c>
      <c r="E8" s="23">
        <v>60016</v>
      </c>
      <c r="F8" s="26">
        <v>1000</v>
      </c>
      <c r="G8" s="184"/>
      <c r="H8" s="28">
        <v>4210</v>
      </c>
      <c r="I8" s="23" t="str">
        <f t="shared" si="0"/>
        <v>60016-4210</v>
      </c>
    </row>
    <row r="9" spans="2:10" ht="30">
      <c r="B9" s="180">
        <v>3</v>
      </c>
      <c r="C9" s="180" t="s">
        <v>32</v>
      </c>
      <c r="D9" s="25" t="s">
        <v>33</v>
      </c>
      <c r="E9" s="23">
        <v>60016</v>
      </c>
      <c r="F9" s="26">
        <v>11652.23</v>
      </c>
      <c r="G9" s="184">
        <v>14652.23</v>
      </c>
      <c r="H9" s="28">
        <v>4300</v>
      </c>
      <c r="I9" s="23" t="str">
        <f t="shared" si="0"/>
        <v>60016-4300</v>
      </c>
      <c r="J9" s="29">
        <f>G9-F9-F10</f>
        <v>0</v>
      </c>
    </row>
    <row r="10" spans="2:9" ht="15">
      <c r="B10" s="180"/>
      <c r="C10" s="180"/>
      <c r="D10" s="25" t="s">
        <v>34</v>
      </c>
      <c r="E10" s="23">
        <v>60016</v>
      </c>
      <c r="F10" s="26">
        <v>3000</v>
      </c>
      <c r="G10" s="184"/>
      <c r="H10" s="28">
        <v>4300</v>
      </c>
      <c r="I10" s="23" t="str">
        <f t="shared" si="0"/>
        <v>60016-4300</v>
      </c>
    </row>
    <row r="11" spans="2:10" ht="30">
      <c r="B11" s="23">
        <v>4</v>
      </c>
      <c r="C11" s="23" t="s">
        <v>35</v>
      </c>
      <c r="D11" s="25" t="s">
        <v>36</v>
      </c>
      <c r="E11" s="23">
        <v>60016</v>
      </c>
      <c r="F11" s="26">
        <f>G11</f>
        <v>8739.01</v>
      </c>
      <c r="G11" s="27">
        <v>8739.01</v>
      </c>
      <c r="H11" s="28">
        <v>4300</v>
      </c>
      <c r="I11" s="23" t="str">
        <f t="shared" si="0"/>
        <v>60016-4300</v>
      </c>
      <c r="J11" s="29">
        <f>G11-F11</f>
        <v>0</v>
      </c>
    </row>
    <row r="12" spans="2:10" ht="30">
      <c r="B12" s="23">
        <v>5</v>
      </c>
      <c r="C12" s="23" t="s">
        <v>37</v>
      </c>
      <c r="D12" s="25" t="s">
        <v>38</v>
      </c>
      <c r="E12" s="23">
        <v>60016</v>
      </c>
      <c r="F12" s="26">
        <v>26164.7</v>
      </c>
      <c r="G12" s="27">
        <v>26164.7</v>
      </c>
      <c r="H12" s="28">
        <v>4300</v>
      </c>
      <c r="I12" s="23" t="str">
        <f t="shared" si="0"/>
        <v>60016-4300</v>
      </c>
      <c r="J12" s="29">
        <f>G12-F12</f>
        <v>0</v>
      </c>
    </row>
    <row r="13" spans="2:10" ht="30">
      <c r="B13" s="180">
        <v>6</v>
      </c>
      <c r="C13" s="180" t="s">
        <v>39</v>
      </c>
      <c r="D13" s="25" t="s">
        <v>40</v>
      </c>
      <c r="E13" s="23">
        <v>80101</v>
      </c>
      <c r="F13" s="26">
        <v>7000</v>
      </c>
      <c r="G13" s="184">
        <v>15306.35</v>
      </c>
      <c r="H13" s="28">
        <v>6050</v>
      </c>
      <c r="I13" s="23" t="str">
        <f t="shared" si="0"/>
        <v>80101-6050</v>
      </c>
      <c r="J13" s="29">
        <f>G13-F13-F14-F15</f>
        <v>0</v>
      </c>
    </row>
    <row r="14" spans="2:9" ht="30">
      <c r="B14" s="180"/>
      <c r="C14" s="180"/>
      <c r="D14" s="25" t="s">
        <v>41</v>
      </c>
      <c r="E14" s="23">
        <v>80101</v>
      </c>
      <c r="F14" s="26">
        <v>5306.35</v>
      </c>
      <c r="G14" s="184"/>
      <c r="H14" s="28">
        <v>4210</v>
      </c>
      <c r="I14" s="23" t="str">
        <f t="shared" si="0"/>
        <v>80101-4210</v>
      </c>
    </row>
    <row r="15" spans="2:9" ht="15">
      <c r="B15" s="180"/>
      <c r="C15" s="180"/>
      <c r="D15" s="25" t="s">
        <v>42</v>
      </c>
      <c r="E15" s="23">
        <v>80101</v>
      </c>
      <c r="F15" s="26">
        <v>3000</v>
      </c>
      <c r="G15" s="184"/>
      <c r="H15" s="28">
        <v>4300</v>
      </c>
      <c r="I15" s="23" t="str">
        <f t="shared" si="0"/>
        <v>80101-4300</v>
      </c>
    </row>
    <row r="16" spans="2:10" ht="30">
      <c r="B16" s="23">
        <v>7</v>
      </c>
      <c r="C16" s="23" t="s">
        <v>43</v>
      </c>
      <c r="D16" s="25" t="s">
        <v>40</v>
      </c>
      <c r="E16" s="23">
        <v>80101</v>
      </c>
      <c r="F16" s="26">
        <v>7561.6</v>
      </c>
      <c r="G16" s="27">
        <v>7561.6</v>
      </c>
      <c r="H16" s="28">
        <v>6050</v>
      </c>
      <c r="I16" s="23" t="str">
        <f t="shared" si="0"/>
        <v>80101-6050</v>
      </c>
      <c r="J16" s="29">
        <f aca="true" t="shared" si="1" ref="J16:J24">G16-F16</f>
        <v>0</v>
      </c>
    </row>
    <row r="17" spans="2:10" ht="30">
      <c r="B17" s="23">
        <v>8</v>
      </c>
      <c r="C17" s="23" t="s">
        <v>44</v>
      </c>
      <c r="D17" s="25" t="s">
        <v>45</v>
      </c>
      <c r="E17" s="23">
        <v>60016</v>
      </c>
      <c r="F17" s="26">
        <v>8189.55</v>
      </c>
      <c r="G17" s="27">
        <v>8189.55</v>
      </c>
      <c r="H17" s="28">
        <v>4300</v>
      </c>
      <c r="I17" s="23" t="str">
        <f t="shared" si="0"/>
        <v>60016-4300</v>
      </c>
      <c r="J17" s="29">
        <f t="shared" si="1"/>
        <v>0</v>
      </c>
    </row>
    <row r="18" spans="2:10" ht="45">
      <c r="B18" s="23">
        <v>9</v>
      </c>
      <c r="C18" s="23" t="s">
        <v>46</v>
      </c>
      <c r="D18" s="25" t="s">
        <v>47</v>
      </c>
      <c r="E18" s="23">
        <v>60016</v>
      </c>
      <c r="F18" s="26">
        <v>26164.7</v>
      </c>
      <c r="G18" s="27">
        <v>26164.7</v>
      </c>
      <c r="H18" s="28">
        <v>4300</v>
      </c>
      <c r="I18" s="23" t="str">
        <f t="shared" si="0"/>
        <v>60016-4300</v>
      </c>
      <c r="J18" s="29">
        <f t="shared" si="1"/>
        <v>0</v>
      </c>
    </row>
    <row r="19" spans="2:10" ht="15.75" customHeight="1">
      <c r="B19" s="23">
        <v>10</v>
      </c>
      <c r="C19" s="23" t="s">
        <v>48</v>
      </c>
      <c r="D19" s="25" t="s">
        <v>49</v>
      </c>
      <c r="E19" s="23">
        <v>60016</v>
      </c>
      <c r="F19" s="26">
        <v>14495.24</v>
      </c>
      <c r="G19" s="27">
        <v>14495.24</v>
      </c>
      <c r="H19" s="28">
        <v>4300</v>
      </c>
      <c r="I19" s="23" t="str">
        <f t="shared" si="0"/>
        <v>60016-4300</v>
      </c>
      <c r="J19" s="29">
        <f t="shared" si="1"/>
        <v>0</v>
      </c>
    </row>
    <row r="20" spans="2:10" ht="15">
      <c r="B20" s="23">
        <v>11</v>
      </c>
      <c r="C20" s="23" t="s">
        <v>50</v>
      </c>
      <c r="D20" s="25" t="s">
        <v>51</v>
      </c>
      <c r="E20" s="23">
        <v>60016</v>
      </c>
      <c r="F20" s="26">
        <v>10151.9</v>
      </c>
      <c r="G20" s="27">
        <v>10151.9</v>
      </c>
      <c r="H20" s="28">
        <v>4270</v>
      </c>
      <c r="I20" s="23" t="str">
        <f t="shared" si="0"/>
        <v>60016-4270</v>
      </c>
      <c r="J20" s="29">
        <f t="shared" si="1"/>
        <v>0</v>
      </c>
    </row>
    <row r="21" spans="2:10" ht="30">
      <c r="B21" s="23">
        <v>12</v>
      </c>
      <c r="C21" s="23" t="s">
        <v>52</v>
      </c>
      <c r="D21" s="25" t="s">
        <v>53</v>
      </c>
      <c r="E21" s="23">
        <v>90015</v>
      </c>
      <c r="F21" s="26">
        <v>17818.16</v>
      </c>
      <c r="G21" s="27">
        <v>17818.16</v>
      </c>
      <c r="H21" s="28">
        <v>4300</v>
      </c>
      <c r="I21" s="23" t="str">
        <f t="shared" si="0"/>
        <v>90015-4300</v>
      </c>
      <c r="J21" s="29">
        <f t="shared" si="1"/>
        <v>0</v>
      </c>
    </row>
    <row r="22" spans="2:10" ht="15">
      <c r="B22" s="23">
        <v>13</v>
      </c>
      <c r="C22" s="23" t="s">
        <v>54</v>
      </c>
      <c r="D22" s="25" t="s">
        <v>55</v>
      </c>
      <c r="E22" s="23">
        <v>80101</v>
      </c>
      <c r="F22" s="26">
        <v>10178.07</v>
      </c>
      <c r="G22" s="27">
        <v>10178.07</v>
      </c>
      <c r="H22" s="28">
        <v>6050</v>
      </c>
      <c r="I22" s="23" t="str">
        <f t="shared" si="0"/>
        <v>80101-6050</v>
      </c>
      <c r="J22" s="29">
        <f t="shared" si="1"/>
        <v>0</v>
      </c>
    </row>
    <row r="23" spans="2:10" ht="30">
      <c r="B23" s="23">
        <v>14</v>
      </c>
      <c r="C23" s="23" t="s">
        <v>56</v>
      </c>
      <c r="D23" s="25" t="s">
        <v>57</v>
      </c>
      <c r="E23" s="23">
        <v>92601</v>
      </c>
      <c r="F23" s="26">
        <v>11564.8</v>
      </c>
      <c r="G23" s="27">
        <v>11564.8</v>
      </c>
      <c r="H23" s="28">
        <v>4300</v>
      </c>
      <c r="I23" s="23" t="str">
        <f t="shared" si="0"/>
        <v>92601-4300</v>
      </c>
      <c r="J23" s="29">
        <f t="shared" si="1"/>
        <v>0</v>
      </c>
    </row>
    <row r="24" spans="2:10" ht="30">
      <c r="B24" s="23">
        <v>15</v>
      </c>
      <c r="C24" s="23" t="s">
        <v>58</v>
      </c>
      <c r="D24" s="25" t="s">
        <v>388</v>
      </c>
      <c r="E24" s="23">
        <v>60016</v>
      </c>
      <c r="F24" s="26">
        <v>26164.7</v>
      </c>
      <c r="G24" s="27">
        <v>26164.7</v>
      </c>
      <c r="H24" s="28">
        <v>4300</v>
      </c>
      <c r="I24" s="23" t="str">
        <f t="shared" si="0"/>
        <v>60016-4300</v>
      </c>
      <c r="J24" s="29">
        <f t="shared" si="1"/>
        <v>0</v>
      </c>
    </row>
    <row r="25" spans="2:10" ht="45">
      <c r="B25" s="180">
        <v>16</v>
      </c>
      <c r="C25" s="180" t="s">
        <v>59</v>
      </c>
      <c r="D25" s="25" t="s">
        <v>60</v>
      </c>
      <c r="E25" s="23">
        <v>70005</v>
      </c>
      <c r="F25" s="26">
        <v>2002</v>
      </c>
      <c r="G25" s="184">
        <v>26164.7</v>
      </c>
      <c r="H25" s="28">
        <v>4300</v>
      </c>
      <c r="I25" s="23" t="str">
        <f t="shared" si="0"/>
        <v>70005-4300</v>
      </c>
      <c r="J25" s="29">
        <f>G25-F25-F26-F27-F28</f>
        <v>0.7000000000007276</v>
      </c>
    </row>
    <row r="26" spans="2:9" ht="30">
      <c r="B26" s="180"/>
      <c r="C26" s="180"/>
      <c r="D26" s="25" t="s">
        <v>61</v>
      </c>
      <c r="E26" s="23">
        <v>60016</v>
      </c>
      <c r="F26" s="26">
        <v>15000</v>
      </c>
      <c r="G26" s="184"/>
      <c r="H26" s="28">
        <v>6050</v>
      </c>
      <c r="I26" s="23" t="str">
        <f t="shared" si="0"/>
        <v>60016-6050</v>
      </c>
    </row>
    <row r="27" spans="2:9" ht="30">
      <c r="B27" s="180"/>
      <c r="C27" s="180"/>
      <c r="D27" s="25" t="s">
        <v>62</v>
      </c>
      <c r="E27" s="23">
        <v>90015</v>
      </c>
      <c r="F27" s="26">
        <v>8162</v>
      </c>
      <c r="G27" s="184"/>
      <c r="H27" s="28">
        <v>4300</v>
      </c>
      <c r="I27" s="23" t="str">
        <f t="shared" si="0"/>
        <v>90015-4300</v>
      </c>
    </row>
    <row r="28" spans="2:9" ht="30">
      <c r="B28" s="180"/>
      <c r="C28" s="180"/>
      <c r="D28" s="25" t="s">
        <v>63</v>
      </c>
      <c r="E28" s="23">
        <v>80101</v>
      </c>
      <c r="F28" s="26">
        <v>1000</v>
      </c>
      <c r="G28" s="184"/>
      <c r="H28" s="28">
        <v>4210</v>
      </c>
      <c r="I28" s="23" t="str">
        <f t="shared" si="0"/>
        <v>80101-4210</v>
      </c>
    </row>
    <row r="29" spans="2:10" ht="15">
      <c r="B29" s="23">
        <v>17</v>
      </c>
      <c r="C29" s="23" t="s">
        <v>64</v>
      </c>
      <c r="D29" s="25" t="s">
        <v>65</v>
      </c>
      <c r="E29" s="23">
        <v>60016</v>
      </c>
      <c r="F29" s="26">
        <v>23940.7</v>
      </c>
      <c r="G29" s="27">
        <v>23940.7</v>
      </c>
      <c r="H29" s="28">
        <v>4300</v>
      </c>
      <c r="I29" s="23" t="str">
        <f t="shared" si="0"/>
        <v>60016-4300</v>
      </c>
      <c r="J29" s="29">
        <f>G29-F29</f>
        <v>0</v>
      </c>
    </row>
    <row r="30" spans="2:10" ht="15">
      <c r="B30" s="180">
        <v>18</v>
      </c>
      <c r="C30" s="180" t="s">
        <v>66</v>
      </c>
      <c r="D30" s="25" t="s">
        <v>55</v>
      </c>
      <c r="E30" s="23">
        <v>80101</v>
      </c>
      <c r="F30" s="26">
        <v>5000</v>
      </c>
      <c r="G30" s="184">
        <v>10858.35</v>
      </c>
      <c r="H30" s="28">
        <v>6050</v>
      </c>
      <c r="I30" s="23" t="str">
        <f t="shared" si="0"/>
        <v>80101-6050</v>
      </c>
      <c r="J30" s="29">
        <f>G30-F30-F31</f>
        <v>0</v>
      </c>
    </row>
    <row r="31" spans="2:10" ht="30">
      <c r="B31" s="180"/>
      <c r="C31" s="180"/>
      <c r="D31" s="25" t="s">
        <v>67</v>
      </c>
      <c r="E31" s="23">
        <v>60016</v>
      </c>
      <c r="F31" s="26">
        <v>5858.35</v>
      </c>
      <c r="G31" s="184"/>
      <c r="H31" s="28">
        <v>4300</v>
      </c>
      <c r="I31" s="23" t="str">
        <f t="shared" si="0"/>
        <v>60016-4300</v>
      </c>
      <c r="J31" s="29"/>
    </row>
    <row r="32" spans="2:10" ht="30">
      <c r="B32" s="180">
        <v>19</v>
      </c>
      <c r="C32" s="180" t="s">
        <v>68</v>
      </c>
      <c r="D32" s="25" t="s">
        <v>69</v>
      </c>
      <c r="E32" s="23">
        <v>60016</v>
      </c>
      <c r="F32" s="26">
        <v>9000</v>
      </c>
      <c r="G32" s="181">
        <v>13893.46</v>
      </c>
      <c r="H32" s="28">
        <v>4300</v>
      </c>
      <c r="I32" s="23" t="str">
        <f t="shared" si="0"/>
        <v>60016-4300</v>
      </c>
      <c r="J32" s="29">
        <f>G32-F32-F33</f>
        <v>0</v>
      </c>
    </row>
    <row r="33" spans="2:9" ht="30">
      <c r="B33" s="180"/>
      <c r="C33" s="180"/>
      <c r="D33" s="25" t="s">
        <v>70</v>
      </c>
      <c r="E33" s="23">
        <v>60016</v>
      </c>
      <c r="F33" s="26">
        <v>4893.46</v>
      </c>
      <c r="G33" s="182"/>
      <c r="H33" s="28">
        <v>4300</v>
      </c>
      <c r="I33" s="23" t="str">
        <f t="shared" si="0"/>
        <v>60016-4300</v>
      </c>
    </row>
    <row r="34" spans="2:10" ht="30">
      <c r="B34" s="23">
        <v>20</v>
      </c>
      <c r="C34" s="23" t="s">
        <v>71</v>
      </c>
      <c r="D34" s="25" t="s">
        <v>72</v>
      </c>
      <c r="E34" s="23">
        <v>60016</v>
      </c>
      <c r="F34" s="26">
        <v>17530</v>
      </c>
      <c r="G34" s="27">
        <v>17530.35</v>
      </c>
      <c r="H34" s="28">
        <v>4300</v>
      </c>
      <c r="I34" s="23" t="str">
        <f t="shared" si="0"/>
        <v>60016-4300</v>
      </c>
      <c r="J34" s="29">
        <f>G34-F34</f>
        <v>0.3499999999985448</v>
      </c>
    </row>
    <row r="35" spans="2:10" ht="15">
      <c r="B35" s="180">
        <v>21</v>
      </c>
      <c r="C35" s="180" t="s">
        <v>73</v>
      </c>
      <c r="D35" s="25" t="s">
        <v>74</v>
      </c>
      <c r="E35" s="23">
        <v>90015</v>
      </c>
      <c r="F35" s="26">
        <v>11954.4</v>
      </c>
      <c r="G35" s="181">
        <v>12454.4</v>
      </c>
      <c r="H35" s="28">
        <v>6050</v>
      </c>
      <c r="I35" s="23" t="str">
        <f t="shared" si="0"/>
        <v>90015-6050</v>
      </c>
      <c r="J35" s="29">
        <f>G35-F35-F36</f>
        <v>0</v>
      </c>
    </row>
    <row r="36" spans="2:9" ht="17.25" customHeight="1">
      <c r="B36" s="180"/>
      <c r="C36" s="180"/>
      <c r="D36" s="25" t="s">
        <v>75</v>
      </c>
      <c r="E36" s="23">
        <v>60016</v>
      </c>
      <c r="F36" s="26">
        <v>500</v>
      </c>
      <c r="G36" s="183"/>
      <c r="H36" s="28">
        <v>4300</v>
      </c>
      <c r="I36" s="23" t="str">
        <f t="shared" si="0"/>
        <v>60016-4300</v>
      </c>
    </row>
    <row r="37" spans="2:8" ht="15">
      <c r="B37" s="177"/>
      <c r="C37" s="178"/>
      <c r="D37" s="178"/>
      <c r="E37" s="179"/>
      <c r="F37" s="30">
        <f>SUM(F4:F36)</f>
        <v>333849.14</v>
      </c>
      <c r="G37" s="30">
        <f>SUM(G4:G36)</f>
        <v>334227.88</v>
      </c>
      <c r="H37" s="31"/>
    </row>
    <row r="39" spans="7:10" ht="12.75">
      <c r="G39" s="29"/>
      <c r="I39" s="29"/>
      <c r="J39" s="29"/>
    </row>
    <row r="46" spans="9:10" ht="15">
      <c r="I46" s="23" t="s">
        <v>76</v>
      </c>
      <c r="J46" s="29">
        <f>SUMIF($I$4:$I$36,I46,$F$4:$F$36)</f>
        <v>1000</v>
      </c>
    </row>
    <row r="47" spans="6:10" ht="15">
      <c r="F47" s="32"/>
      <c r="G47" s="29"/>
      <c r="I47" s="23" t="s">
        <v>77</v>
      </c>
      <c r="J47" s="29">
        <f aca="true" t="shared" si="2" ref="J47:J58">SUMIF($I$4:$I$36,I47,$F$4:$F$36)</f>
        <v>10151.9</v>
      </c>
    </row>
    <row r="48" spans="6:10" ht="15">
      <c r="F48" s="32"/>
      <c r="G48" s="29"/>
      <c r="I48" s="23" t="s">
        <v>78</v>
      </c>
      <c r="J48" s="29">
        <f t="shared" si="2"/>
        <v>186292.64</v>
      </c>
    </row>
    <row r="49" spans="6:10" ht="15">
      <c r="F49" s="32"/>
      <c r="G49" s="29"/>
      <c r="I49" s="23" t="s">
        <v>79</v>
      </c>
      <c r="J49" s="29">
        <f t="shared" si="2"/>
        <v>15000</v>
      </c>
    </row>
    <row r="50" spans="6:10" ht="15">
      <c r="F50" s="32"/>
      <c r="G50" s="29"/>
      <c r="I50" s="23" t="s">
        <v>80</v>
      </c>
      <c r="J50" s="29">
        <f t="shared" si="2"/>
        <v>10000</v>
      </c>
    </row>
    <row r="51" spans="6:10" ht="15">
      <c r="F51" s="32"/>
      <c r="G51" s="29"/>
      <c r="I51" s="23" t="s">
        <v>81</v>
      </c>
      <c r="J51" s="29">
        <f t="shared" si="2"/>
        <v>4602</v>
      </c>
    </row>
    <row r="52" spans="6:10" ht="15">
      <c r="F52" s="32"/>
      <c r="G52" s="29"/>
      <c r="I52" s="23" t="s">
        <v>82</v>
      </c>
      <c r="J52" s="29">
        <f t="shared" si="2"/>
        <v>6306.35</v>
      </c>
    </row>
    <row r="53" spans="6:10" ht="15">
      <c r="F53" s="32"/>
      <c r="G53" s="29"/>
      <c r="I53" s="23" t="s">
        <v>83</v>
      </c>
      <c r="J53" s="29">
        <f t="shared" si="2"/>
        <v>3000</v>
      </c>
    </row>
    <row r="54" spans="6:10" ht="15">
      <c r="F54" s="32"/>
      <c r="G54" s="29"/>
      <c r="I54" s="23" t="s">
        <v>84</v>
      </c>
      <c r="J54" s="29">
        <f t="shared" si="2"/>
        <v>29739.67</v>
      </c>
    </row>
    <row r="55" spans="6:10" ht="15">
      <c r="F55" s="32"/>
      <c r="G55" s="29"/>
      <c r="I55" s="23" t="s">
        <v>85</v>
      </c>
      <c r="J55" s="29">
        <f t="shared" si="2"/>
        <v>43737.380000000005</v>
      </c>
    </row>
    <row r="56" spans="6:10" ht="15">
      <c r="F56" s="32"/>
      <c r="G56" s="29"/>
      <c r="I56" s="23" t="s">
        <v>86</v>
      </c>
      <c r="J56" s="29">
        <f t="shared" si="2"/>
        <v>11954.4</v>
      </c>
    </row>
    <row r="57" spans="6:10" ht="15">
      <c r="F57" s="32"/>
      <c r="G57" s="29"/>
      <c r="I57" s="23" t="s">
        <v>87</v>
      </c>
      <c r="J57" s="29">
        <f t="shared" si="2"/>
        <v>500</v>
      </c>
    </row>
    <row r="58" spans="6:10" ht="15">
      <c r="F58" s="32"/>
      <c r="G58" s="29"/>
      <c r="I58" s="23" t="s">
        <v>88</v>
      </c>
      <c r="J58" s="29">
        <f t="shared" si="2"/>
        <v>11564.8</v>
      </c>
    </row>
    <row r="59" spans="6:10" ht="12.75">
      <c r="F59" s="32"/>
      <c r="G59" s="29"/>
      <c r="J59" s="33">
        <f>SUM(J46:J58)</f>
        <v>333849.14</v>
      </c>
    </row>
    <row r="60" spans="6:10" ht="12.75">
      <c r="F60" s="32"/>
      <c r="G60" s="29"/>
      <c r="J60" s="34"/>
    </row>
    <row r="61" spans="6:10" ht="12.75">
      <c r="F61" s="32"/>
      <c r="G61" s="29"/>
      <c r="J61" s="34"/>
    </row>
    <row r="62" spans="6:10" ht="12.75">
      <c r="F62" s="32"/>
      <c r="G62" s="29"/>
      <c r="J62" s="34"/>
    </row>
    <row r="63" spans="6:10" ht="12.75">
      <c r="F63" s="32"/>
      <c r="G63" s="29"/>
      <c r="J63" s="34"/>
    </row>
    <row r="64" spans="6:10" ht="12.75">
      <c r="F64" s="32"/>
      <c r="G64" s="29"/>
      <c r="J64" s="34"/>
    </row>
    <row r="65" spans="6:10" ht="12.75">
      <c r="F65" s="32"/>
      <c r="G65" s="29"/>
      <c r="J65" s="34"/>
    </row>
    <row r="66" spans="6:10" ht="12.75">
      <c r="F66" s="32"/>
      <c r="G66" s="29"/>
      <c r="J66" s="34"/>
    </row>
    <row r="67" spans="6:10" ht="12.75">
      <c r="F67" s="32"/>
      <c r="G67" s="29"/>
      <c r="J67" s="34"/>
    </row>
    <row r="68" spans="6:10" ht="12.75">
      <c r="F68" s="32"/>
      <c r="G68" s="29"/>
      <c r="J68" s="34"/>
    </row>
    <row r="69" spans="6:10" ht="12.75">
      <c r="F69" s="32"/>
      <c r="G69" s="29"/>
      <c r="J69" s="34"/>
    </row>
    <row r="70" spans="6:10" ht="12.75">
      <c r="F70" s="32"/>
      <c r="G70" s="29"/>
      <c r="J70" s="34"/>
    </row>
    <row r="71" spans="6:10" ht="12.75">
      <c r="F71" s="32"/>
      <c r="G71" s="29"/>
      <c r="J71" s="34"/>
    </row>
    <row r="72" spans="6:10" ht="12.75">
      <c r="F72" s="32"/>
      <c r="G72" s="29"/>
      <c r="J72" s="34"/>
    </row>
    <row r="73" spans="6:10" ht="12.75">
      <c r="F73" s="32"/>
      <c r="G73" s="29"/>
      <c r="J73" s="34"/>
    </row>
    <row r="74" spans="6:10" ht="12.75">
      <c r="F74" s="32"/>
      <c r="G74" s="29"/>
      <c r="J74" s="34"/>
    </row>
    <row r="75" spans="6:10" ht="12.75">
      <c r="F75" s="32"/>
      <c r="G75" s="29"/>
      <c r="J75" s="34"/>
    </row>
    <row r="76" spans="6:10" ht="12.75">
      <c r="F76" s="32"/>
      <c r="G76" s="29"/>
      <c r="J76" s="34"/>
    </row>
    <row r="77" spans="6:10" ht="12.75">
      <c r="F77" s="32"/>
      <c r="G77" s="29"/>
      <c r="J77" s="34"/>
    </row>
    <row r="78" spans="6:10" ht="12.75">
      <c r="F78" s="32"/>
      <c r="G78" s="29"/>
      <c r="J78" s="34"/>
    </row>
    <row r="79" spans="6:10" ht="12.75">
      <c r="F79" s="32"/>
      <c r="G79" s="29"/>
      <c r="J79" s="34"/>
    </row>
  </sheetData>
  <sheetProtection/>
  <mergeCells count="26">
    <mergeCell ref="B6:B8"/>
    <mergeCell ref="C6:C8"/>
    <mergeCell ref="G6:G8"/>
    <mergeCell ref="B1:F1"/>
    <mergeCell ref="B4:B5"/>
    <mergeCell ref="C4:C5"/>
    <mergeCell ref="G4:G5"/>
    <mergeCell ref="B9:B10"/>
    <mergeCell ref="C9:C10"/>
    <mergeCell ref="G9:G10"/>
    <mergeCell ref="B13:B15"/>
    <mergeCell ref="C13:C15"/>
    <mergeCell ref="G13:G15"/>
    <mergeCell ref="B25:B28"/>
    <mergeCell ref="C25:C28"/>
    <mergeCell ref="G25:G28"/>
    <mergeCell ref="B30:B31"/>
    <mergeCell ref="C30:C31"/>
    <mergeCell ref="G30:G31"/>
    <mergeCell ref="B37:E37"/>
    <mergeCell ref="B32:B33"/>
    <mergeCell ref="C32:C33"/>
    <mergeCell ref="G32:G33"/>
    <mergeCell ref="B35:B36"/>
    <mergeCell ref="C35:C36"/>
    <mergeCell ref="G35:G36"/>
  </mergeCells>
  <conditionalFormatting sqref="H4:H36">
    <cfRule type="cellIs" priority="1" dxfId="0" operator="between">
      <formula>6000</formula>
      <formula>6069</formula>
    </cfRule>
  </conditionalFormatting>
  <dataValidations count="3">
    <dataValidation type="whole" allowBlank="1" showInputMessage="1" showErrorMessage="1" sqref="D47:D79">
      <formula1>1</formula1>
      <formula2>999</formula2>
    </dataValidation>
    <dataValidation type="list" allowBlank="1" showInputMessage="1" showErrorMessage="1" sqref="F47:F79">
      <formula1>"OP,S,SJ,SS,PR,G,M,ZJ,N,'01,FS,""01"","</formula1>
    </dataValidation>
    <dataValidation type="list" allowBlank="1" showInputMessage="1" showErrorMessage="1" sqref="H47:H79">
      <formula1>"W,S,Z,O"</formula1>
    </dataValidation>
  </dataValidations>
  <printOptions horizontalCentered="1"/>
  <pageMargins left="0.3937007874015748" right="0.2755905511811024" top="0.7086614173228347" bottom="0.7086614173228347" header="0.31496062992125984" footer="0.31496062992125984"/>
  <pageSetup fitToHeight="1" fitToWidth="1" horizontalDpi="600" verticalDpi="600" orientation="portrait" paperSize="9" scale="83" r:id="rId1"/>
  <headerFooter>
    <oddHeader>&amp;RTabela Nr 4
do Uchwały nr V/14/2014 Rady Gminy Jedlnia-Letnisko
z dnia 30 grudnia 2014r.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6.00390625" style="2" customWidth="1"/>
    <col min="2" max="2" width="9.00390625" style="2" customWidth="1"/>
    <col min="3" max="3" width="6.8515625" style="2" customWidth="1"/>
    <col min="4" max="4" width="41.140625" style="2" customWidth="1"/>
    <col min="5" max="7" width="16.00390625" style="2" customWidth="1"/>
    <col min="8" max="16384" width="9.140625" style="2" customWidth="1"/>
  </cols>
  <sheetData>
    <row r="1" spans="1:8" ht="13.5">
      <c r="A1" s="186"/>
      <c r="B1" s="186"/>
      <c r="C1" s="186"/>
      <c r="D1" s="186"/>
      <c r="E1" s="186"/>
      <c r="F1" s="186"/>
      <c r="G1" s="186"/>
      <c r="H1" s="1"/>
    </row>
    <row r="2" spans="1:8" ht="15.75">
      <c r="A2" s="187"/>
      <c r="B2" s="187"/>
      <c r="C2" s="187"/>
      <c r="D2" s="187"/>
      <c r="E2" s="187"/>
      <c r="F2" s="187"/>
      <c r="G2" s="187"/>
      <c r="H2" s="1"/>
    </row>
    <row r="3" spans="1:8" ht="15.75">
      <c r="A3" s="187" t="s">
        <v>4</v>
      </c>
      <c r="B3" s="187"/>
      <c r="C3" s="187"/>
      <c r="D3" s="187"/>
      <c r="E3" s="187"/>
      <c r="F3" s="187"/>
      <c r="G3" s="187"/>
      <c r="H3" s="1"/>
    </row>
    <row r="4" spans="1:8" ht="15.75">
      <c r="A4" s="187" t="s">
        <v>386</v>
      </c>
      <c r="B4" s="187"/>
      <c r="C4" s="187"/>
      <c r="D4" s="187"/>
      <c r="E4" s="187"/>
      <c r="F4" s="187"/>
      <c r="G4" s="187"/>
      <c r="H4" s="1"/>
    </row>
    <row r="5" spans="1:8" ht="13.5">
      <c r="A5" s="192"/>
      <c r="B5" s="192"/>
      <c r="C5" s="192"/>
      <c r="D5" s="192"/>
      <c r="E5" s="192"/>
      <c r="F5" s="192"/>
      <c r="G5" s="192"/>
      <c r="H5" s="1"/>
    </row>
    <row r="6" spans="1:8" ht="13.5" thickBot="1">
      <c r="A6" s="3"/>
      <c r="B6" s="4"/>
      <c r="C6" s="3"/>
      <c r="D6" s="3"/>
      <c r="E6" s="4"/>
      <c r="F6" s="4"/>
      <c r="G6" s="5"/>
      <c r="H6" s="5"/>
    </row>
    <row r="7" spans="1:8" ht="30.75" customHeight="1">
      <c r="A7" s="193" t="s">
        <v>0</v>
      </c>
      <c r="B7" s="195" t="s">
        <v>1</v>
      </c>
      <c r="C7" s="195" t="s">
        <v>2</v>
      </c>
      <c r="D7" s="195" t="s">
        <v>5</v>
      </c>
      <c r="E7" s="195" t="s">
        <v>6</v>
      </c>
      <c r="F7" s="195"/>
      <c r="G7" s="197"/>
      <c r="H7" s="6"/>
    </row>
    <row r="8" spans="1:8" ht="12.75" customHeight="1">
      <c r="A8" s="194"/>
      <c r="B8" s="196"/>
      <c r="C8" s="196"/>
      <c r="D8" s="196"/>
      <c r="E8" s="7" t="s">
        <v>7</v>
      </c>
      <c r="F8" s="7" t="s">
        <v>8</v>
      </c>
      <c r="G8" s="8" t="s">
        <v>9</v>
      </c>
      <c r="H8" s="6"/>
    </row>
    <row r="9" spans="1:8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1"/>
    </row>
    <row r="10" spans="1:8" ht="34.5" customHeight="1">
      <c r="A10" s="188" t="s">
        <v>10</v>
      </c>
      <c r="B10" s="189"/>
      <c r="C10" s="189"/>
      <c r="D10" s="12" t="s">
        <v>11</v>
      </c>
      <c r="E10" s="10"/>
      <c r="F10" s="10"/>
      <c r="G10" s="11"/>
      <c r="H10" s="1"/>
    </row>
    <row r="11" spans="1:8" ht="15.75" customHeight="1">
      <c r="A11" s="13">
        <v>921</v>
      </c>
      <c r="B11" s="14">
        <v>92116</v>
      </c>
      <c r="C11" s="14">
        <v>2480</v>
      </c>
      <c r="D11" s="14" t="s">
        <v>12</v>
      </c>
      <c r="E11" s="15">
        <v>274300</v>
      </c>
      <c r="F11" s="16"/>
      <c r="G11" s="17"/>
      <c r="H11" s="1"/>
    </row>
    <row r="12" spans="1:8" ht="48" customHeight="1">
      <c r="A12" s="188" t="s">
        <v>13</v>
      </c>
      <c r="B12" s="189"/>
      <c r="C12" s="189"/>
      <c r="D12" s="12" t="s">
        <v>14</v>
      </c>
      <c r="E12" s="16"/>
      <c r="F12" s="16"/>
      <c r="G12" s="17"/>
      <c r="H12" s="1"/>
    </row>
    <row r="13" spans="1:8" ht="17.25" customHeight="1">
      <c r="A13" s="13">
        <v>921</v>
      </c>
      <c r="B13" s="14">
        <v>92105</v>
      </c>
      <c r="C13" s="14">
        <v>2820</v>
      </c>
      <c r="D13" s="14" t="s">
        <v>15</v>
      </c>
      <c r="E13" s="16"/>
      <c r="F13" s="16"/>
      <c r="G13" s="18">
        <v>2000</v>
      </c>
      <c r="H13" s="1"/>
    </row>
    <row r="14" spans="1:8" ht="17.25" customHeight="1">
      <c r="A14" s="13">
        <v>921</v>
      </c>
      <c r="B14" s="14">
        <v>92109</v>
      </c>
      <c r="C14" s="14">
        <v>2820</v>
      </c>
      <c r="D14" s="14" t="s">
        <v>16</v>
      </c>
      <c r="E14" s="16"/>
      <c r="F14" s="16"/>
      <c r="G14" s="18">
        <v>140000</v>
      </c>
      <c r="H14" s="1"/>
    </row>
    <row r="15" spans="1:8" ht="15">
      <c r="A15" s="13">
        <v>926</v>
      </c>
      <c r="B15" s="14">
        <v>92695</v>
      </c>
      <c r="C15" s="14">
        <v>2820</v>
      </c>
      <c r="D15" s="14" t="s">
        <v>17</v>
      </c>
      <c r="E15" s="16"/>
      <c r="F15" s="16"/>
      <c r="G15" s="18">
        <v>120000</v>
      </c>
      <c r="H15" s="1"/>
    </row>
    <row r="16" spans="1:8" ht="15" thickBot="1">
      <c r="A16" s="190" t="s">
        <v>3</v>
      </c>
      <c r="B16" s="191"/>
      <c r="C16" s="191"/>
      <c r="D16" s="19"/>
      <c r="E16" s="20">
        <f>SUM(E11:E15)</f>
        <v>274300</v>
      </c>
      <c r="F16" s="20">
        <f>SUM(F11:F15)</f>
        <v>0</v>
      </c>
      <c r="G16" s="21">
        <f>SUM(G11:G15)</f>
        <v>262000</v>
      </c>
      <c r="H16" s="1"/>
    </row>
  </sheetData>
  <sheetProtection/>
  <mergeCells count="13">
    <mergeCell ref="A16:C16"/>
    <mergeCell ref="A5:G5"/>
    <mergeCell ref="A7:A8"/>
    <mergeCell ref="B7:B8"/>
    <mergeCell ref="C7:C8"/>
    <mergeCell ref="D7:D8"/>
    <mergeCell ref="E7:G7"/>
    <mergeCell ref="A1:G1"/>
    <mergeCell ref="A2:G2"/>
    <mergeCell ref="A3:G3"/>
    <mergeCell ref="A4:G4"/>
    <mergeCell ref="A10:C10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V/14/2014 Rady Gminy Jedlnia-Letnisko
z dnia 30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adm</cp:lastModifiedBy>
  <cp:lastPrinted>2015-02-09T10:21:59Z</cp:lastPrinted>
  <dcterms:created xsi:type="dcterms:W3CDTF">2014-12-10T07:53:31Z</dcterms:created>
  <dcterms:modified xsi:type="dcterms:W3CDTF">2015-02-23T09:19:03Z</dcterms:modified>
  <cp:category/>
  <cp:version/>
  <cp:contentType/>
  <cp:contentStatus/>
</cp:coreProperties>
</file>