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12240" activeTab="0"/>
  </bookViews>
  <sheets>
    <sheet name="załącznik nr 3 XXX-259-09 (2)" sheetId="1" r:id="rId1"/>
  </sheets>
  <definedNames/>
  <calcPr fullCalcOnLoad="1"/>
</workbook>
</file>

<file path=xl/sharedStrings.xml><?xml version="1.0" encoding="utf-8"?>
<sst xmlns="http://schemas.openxmlformats.org/spreadsheetml/2006/main" count="163" uniqueCount="59">
  <si>
    <t xml:space="preserve"> LIMITY WYDATKÓW NA WIELOLETNIE PROGRAMY INWESTYCYJNE</t>
  </si>
  <si>
    <t>Urząd Gminy Jedlnia Letnisko, ul. Radomska 43, 26-630 Jedlnia Letnisko</t>
  </si>
  <si>
    <t>KARTA INWESTYCJI REALIZOWANYCH PRZEZ URZĄD GMINY JEDLNIA LETNISKO
ZBIORCZE ZESTAWIENIE PROGRAMÓW Z PROPOZYCJĄ ŹRÓDEŁ ICH FINANSOWANIA</t>
  </si>
  <si>
    <t xml:space="preserve">Numer pozycji </t>
  </si>
  <si>
    <t>Nazwa programu inwestycyjnego</t>
  </si>
  <si>
    <t>Termin</t>
  </si>
  <si>
    <t>Łączne koszty finansowe</t>
  </si>
  <si>
    <t>Źródło finansowania</t>
  </si>
  <si>
    <t>Przewidywany koszt  realizacji inwestycji w latach 2009-2015</t>
  </si>
  <si>
    <t>Planowane wydatki na zadania</t>
  </si>
  <si>
    <t>Środki, nakłady po roku 2011</t>
  </si>
  <si>
    <t>Rozpocz.</t>
  </si>
  <si>
    <t>Zakończ.</t>
  </si>
  <si>
    <t>2009 rok</t>
  </si>
  <si>
    <t>2010 rok</t>
  </si>
  <si>
    <t>2011 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</si>
  <si>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</si>
  <si>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</si>
  <si>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</si>
  <si>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</si>
  <si>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</si>
  <si>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</si>
  <si>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</si>
  <si>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</si>
  <si>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</si>
  <si>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</si>
  <si>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</si>
  <si>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</si>
  <si>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I. PROGRAM: KANALIZACJA GMINY cel. Ochrona wód przed zanieczyszczeniami</t>
  </si>
  <si>
    <t>Projekt i budowa kanalizacji sanitarnej w Jedlni-Letnisko                                                                                                                                       Etap I do VII</t>
  </si>
  <si>
    <t>ogółem, z tego:</t>
  </si>
  <si>
    <t>środki własne</t>
  </si>
  <si>
    <t>kredyty i pożyczki</t>
  </si>
  <si>
    <t>obligacje</t>
  </si>
  <si>
    <t>dotacje</t>
  </si>
  <si>
    <t>środki unijne</t>
  </si>
  <si>
    <t>Budowa kanalizacji w Sadkowie Etap I do IV</t>
  </si>
  <si>
    <t>Rozbudowa sieci kananlizacji sanitarnej w m Groszowice i Lasowice w gminie Jedlnia Letnisko</t>
  </si>
  <si>
    <t>Projekty i rozbudowa kanalizacji sanitarnej w Sadkowie Górki</t>
  </si>
  <si>
    <t>II. PROGRAM: WODOCIĄGOWANIE GMINY cel. Poprawa jakości wody pitnej</t>
  </si>
  <si>
    <t>Projekt i budowa wodociągu w m. Maryno                                                                                                                                                                       Etap I do IV</t>
  </si>
  <si>
    <t>Rozbudowa i modernizacja SUW w Aleksandrowie,                                                                                                                                                                                budowa studni nr 3</t>
  </si>
  <si>
    <t>Projekty i rozbudowa wodociągów w Lasowicach i Myśliszewicach, Jedlni-Letnisko, Siczkach, Sadkowie Górki i Rajcu Szlacheckim</t>
  </si>
  <si>
    <t>III. PROGRAM: BUDOWY I PRZEBUDOWY DRÓG GMINNYCH cel. Poprawa infrastruktury drogowej</t>
  </si>
  <si>
    <t>Budowa deptaka przy ul. Nadrzecznej w Jedlni-Letnisko</t>
  </si>
  <si>
    <t>kredyty</t>
  </si>
  <si>
    <t>Przebudowa dróg gminnych 2009 w m.Sadków Górki,  Myśliszewice, Aleksandrów, Rajec Poduchowny, Dawidów, Cudnów, Jedlnia-Letnisko</t>
  </si>
  <si>
    <t xml:space="preserve">2010 Budy Gzowskie, Jedlnia-Letnisko, Sadków Górki, Słupica, Maryno  </t>
  </si>
  <si>
    <t>IV. PROGRAM: BUDOWA I ROZBUDOWA OBIEKTÓW KULTURALNO_OŚWIATOWYCH Cel: Poprawa warunków edukacji</t>
  </si>
  <si>
    <t>Budowa Sali gminastycznej przy PSP w Słupicy</t>
  </si>
  <si>
    <t>Budowa boiska szkolnego wielofunkcyjnego i urzadzeń sportowych w Natolinie</t>
  </si>
  <si>
    <t>Budowa Przedszkola w Jedlni-Letnisko</t>
  </si>
  <si>
    <t>V. PROGRAM: OŚWIETLENIE DROGOWE W GMINIE cel.poprawa warunków oświetlenia drogowego</t>
  </si>
  <si>
    <t xml:space="preserve">Budowa i modernizacja oświetlenia dróg stanowiącego własność gminy Jedlnia-Letnisko </t>
  </si>
  <si>
    <t>A</t>
  </si>
  <si>
    <t>B</t>
  </si>
  <si>
    <t>C</t>
  </si>
  <si>
    <t>D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</si>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</sst>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hair"/>
      <top style="hair"/>
      <bottom style="hair"/>
    </border>
    <border>
      <left style="medium"/>
      <right style="medium"/>
      <top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/>
    </border>
    <border>
      <left style="medium"/>
      <right style="medium"/>
      <top style="hair"/>
      <bottom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shrinkToFit="1"/>
      <protection/>
    </xf>
    <xf numFmtId="0" fontId="3" fillId="0" borderId="15" xfId="51" applyFont="1" applyBorder="1" applyAlignment="1">
      <alignment horizontal="center" shrinkToFit="1"/>
      <protection/>
    </xf>
    <xf numFmtId="0" fontId="3" fillId="0" borderId="16" xfId="51" applyFont="1" applyBorder="1" applyAlignment="1">
      <alignment horizontal="center" shrinkToFit="1"/>
      <protection/>
    </xf>
    <xf numFmtId="0" fontId="2" fillId="0" borderId="17" xfId="51" applyFont="1" applyBorder="1" applyAlignment="1">
      <alignment/>
      <protection/>
    </xf>
    <xf numFmtId="0" fontId="2" fillId="0" borderId="18" xfId="51" applyFont="1" applyBorder="1" applyAlignment="1">
      <alignment/>
      <protection/>
    </xf>
    <xf numFmtId="0" fontId="4" fillId="20" borderId="19" xfId="51" applyFont="1" applyFill="1" applyBorder="1" applyAlignment="1">
      <alignment horizontal="center"/>
      <protection/>
    </xf>
    <xf numFmtId="3" fontId="4" fillId="20" borderId="20" xfId="51" applyNumberFormat="1" applyFont="1" applyFill="1" applyBorder="1" applyAlignment="1">
      <alignment horizontal="right"/>
      <protection/>
    </xf>
    <xf numFmtId="3" fontId="4" fillId="20" borderId="18" xfId="51" applyNumberFormat="1" applyFont="1" applyFill="1" applyBorder="1" applyAlignment="1">
      <alignment horizontal="right"/>
      <protection/>
    </xf>
    <xf numFmtId="3" fontId="4" fillId="20" borderId="19" xfId="51" applyNumberFormat="1" applyFont="1" applyFill="1" applyBorder="1" applyAlignment="1">
      <alignment horizontal="right"/>
      <protection/>
    </xf>
    <xf numFmtId="0" fontId="2" fillId="0" borderId="21" xfId="51" applyFont="1" applyBorder="1" applyAlignment="1">
      <alignment horizontal="center"/>
      <protection/>
    </xf>
    <xf numFmtId="3" fontId="2" fillId="0" borderId="22" xfId="51" applyNumberFormat="1" applyFont="1" applyBorder="1" applyAlignment="1">
      <alignment horizontal="right"/>
      <protection/>
    </xf>
    <xf numFmtId="3" fontId="2" fillId="0" borderId="23" xfId="51" applyNumberFormat="1" applyFont="1" applyBorder="1" applyAlignment="1">
      <alignment horizontal="right"/>
      <protection/>
    </xf>
    <xf numFmtId="3" fontId="2" fillId="0" borderId="24" xfId="51" applyNumberFormat="1" applyFont="1" applyBorder="1" applyAlignment="1">
      <alignment horizontal="right"/>
      <protection/>
    </xf>
    <xf numFmtId="3" fontId="2" fillId="0" borderId="25" xfId="51" applyNumberFormat="1" applyFont="1" applyBorder="1" applyAlignment="1">
      <alignment horizontal="center"/>
      <protection/>
    </xf>
    <xf numFmtId="0" fontId="2" fillId="0" borderId="26" xfId="51" applyFont="1" applyBorder="1" applyAlignment="1">
      <alignment horizontal="center"/>
      <protection/>
    </xf>
    <xf numFmtId="3" fontId="2" fillId="0" borderId="27" xfId="51" applyNumberFormat="1" applyFont="1" applyBorder="1" applyAlignment="1">
      <alignment horizontal="right"/>
      <protection/>
    </xf>
    <xf numFmtId="3" fontId="2" fillId="0" borderId="28" xfId="51" applyNumberFormat="1" applyFont="1" applyBorder="1" applyAlignment="1">
      <alignment horizontal="right"/>
      <protection/>
    </xf>
    <xf numFmtId="3" fontId="2" fillId="0" borderId="29" xfId="51" applyNumberFormat="1" applyFont="1" applyBorder="1" applyAlignment="1">
      <alignment horizontal="right"/>
      <protection/>
    </xf>
    <xf numFmtId="3" fontId="2" fillId="0" borderId="30" xfId="51" applyNumberFormat="1" applyFont="1" applyBorder="1" applyAlignment="1">
      <alignment horizontal="center"/>
      <protection/>
    </xf>
    <xf numFmtId="0" fontId="2" fillId="0" borderId="31" xfId="51" applyFont="1" applyBorder="1" applyAlignment="1">
      <alignment horizontal="center"/>
      <protection/>
    </xf>
    <xf numFmtId="3" fontId="2" fillId="0" borderId="32" xfId="51" applyNumberFormat="1" applyFont="1" applyBorder="1" applyAlignment="1">
      <alignment horizontal="right"/>
      <protection/>
    </xf>
    <xf numFmtId="3" fontId="2" fillId="0" borderId="33" xfId="51" applyNumberFormat="1" applyFont="1" applyBorder="1" applyAlignment="1">
      <alignment horizontal="right"/>
      <protection/>
    </xf>
    <xf numFmtId="3" fontId="2" fillId="0" borderId="34" xfId="51" applyNumberFormat="1" applyFont="1" applyBorder="1" applyAlignment="1">
      <alignment horizontal="right"/>
      <protection/>
    </xf>
    <xf numFmtId="0" fontId="2" fillId="0" borderId="35" xfId="51" applyFont="1" applyBorder="1" applyAlignment="1">
      <alignment horizontal="center"/>
      <protection/>
    </xf>
    <xf numFmtId="3" fontId="2" fillId="0" borderId="36" xfId="51" applyNumberFormat="1" applyFont="1" applyBorder="1" applyAlignment="1">
      <alignment horizontal="right"/>
      <protection/>
    </xf>
    <xf numFmtId="3" fontId="2" fillId="0" borderId="37" xfId="51" applyNumberFormat="1" applyFont="1" applyBorder="1" applyAlignment="1">
      <alignment horizontal="right"/>
      <protection/>
    </xf>
    <xf numFmtId="3" fontId="2" fillId="0" borderId="38" xfId="51" applyNumberFormat="1" applyFont="1" applyBorder="1" applyAlignment="1">
      <alignment horizontal="right"/>
      <protection/>
    </xf>
    <xf numFmtId="0" fontId="2" fillId="0" borderId="39" xfId="51" applyFont="1" applyBorder="1" applyAlignment="1">
      <alignment horizontal="center"/>
      <protection/>
    </xf>
    <xf numFmtId="0" fontId="2" fillId="0" borderId="30" xfId="51" applyFont="1" applyBorder="1" applyAlignment="1">
      <alignment horizontal="center"/>
      <protection/>
    </xf>
    <xf numFmtId="3" fontId="2" fillId="0" borderId="39" xfId="51" applyNumberFormat="1" applyFont="1" applyBorder="1" applyAlignment="1">
      <alignment horizontal="right"/>
      <protection/>
    </xf>
    <xf numFmtId="3" fontId="2" fillId="0" borderId="30" xfId="51" applyNumberFormat="1" applyFont="1" applyBorder="1" applyAlignment="1">
      <alignment horizontal="right"/>
      <protection/>
    </xf>
    <xf numFmtId="0" fontId="2" fillId="0" borderId="40" xfId="51" applyFont="1" applyBorder="1" applyAlignment="1">
      <alignment horizontal="center" vertical="center"/>
      <protection/>
    </xf>
    <xf numFmtId="0" fontId="2" fillId="0" borderId="41" xfId="51" applyFont="1" applyBorder="1" applyAlignment="1">
      <alignment horizontal="center" vertical="center" wrapText="1"/>
      <protection/>
    </xf>
    <xf numFmtId="0" fontId="2" fillId="0" borderId="42" xfId="51" applyFont="1" applyBorder="1" applyAlignment="1">
      <alignment horizontal="center" vertical="center" wrapText="1"/>
      <protection/>
    </xf>
    <xf numFmtId="0" fontId="2" fillId="0" borderId="43" xfId="51" applyFont="1" applyBorder="1" applyAlignment="1">
      <alignment horizontal="center" vertical="center" wrapText="1"/>
      <protection/>
    </xf>
    <xf numFmtId="3" fontId="2" fillId="0" borderId="44" xfId="51" applyNumberFormat="1" applyFont="1" applyBorder="1" applyAlignment="1">
      <alignment horizontal="center" vertical="center"/>
      <protection/>
    </xf>
    <xf numFmtId="0" fontId="2" fillId="0" borderId="45" xfId="51" applyFont="1" applyBorder="1" applyAlignment="1">
      <alignment horizontal="center"/>
      <protection/>
    </xf>
    <xf numFmtId="3" fontId="2" fillId="0" borderId="46" xfId="51" applyNumberFormat="1" applyFont="1" applyBorder="1" applyAlignment="1">
      <alignment horizontal="right"/>
      <protection/>
    </xf>
    <xf numFmtId="3" fontId="2" fillId="0" borderId="0" xfId="51" applyNumberFormat="1" applyFont="1" applyBorder="1" applyAlignment="1">
      <alignment horizontal="right"/>
      <protection/>
    </xf>
    <xf numFmtId="0" fontId="2" fillId="0" borderId="47" xfId="51" applyFont="1" applyBorder="1" applyAlignment="1">
      <alignment horizontal="center"/>
      <protection/>
    </xf>
    <xf numFmtId="0" fontId="2" fillId="0" borderId="48" xfId="51" applyFont="1" applyBorder="1" applyAlignment="1">
      <alignment horizontal="center"/>
      <protection/>
    </xf>
    <xf numFmtId="0" fontId="2" fillId="0" borderId="49" xfId="51" applyFont="1" applyBorder="1" applyAlignment="1">
      <alignment horizontal="center"/>
      <protection/>
    </xf>
    <xf numFmtId="3" fontId="2" fillId="0" borderId="50" xfId="51" applyNumberFormat="1" applyFont="1" applyBorder="1" applyAlignment="1">
      <alignment horizontal="right"/>
      <protection/>
    </xf>
    <xf numFmtId="3" fontId="2" fillId="0" borderId="51" xfId="51" applyNumberFormat="1" applyFont="1" applyBorder="1" applyAlignment="1">
      <alignment horizontal="right"/>
      <protection/>
    </xf>
    <xf numFmtId="0" fontId="2" fillId="0" borderId="52" xfId="51" applyFont="1" applyBorder="1" applyAlignment="1">
      <alignment horizontal="center"/>
      <protection/>
    </xf>
    <xf numFmtId="3" fontId="2" fillId="0" borderId="53" xfId="51" applyNumberFormat="1" applyFont="1" applyBorder="1" applyAlignment="1">
      <alignment horizontal="right"/>
      <protection/>
    </xf>
    <xf numFmtId="3" fontId="2" fillId="0" borderId="54" xfId="51" applyNumberFormat="1" applyFont="1" applyBorder="1" applyAlignment="1">
      <alignment horizontal="right"/>
      <protection/>
    </xf>
    <xf numFmtId="0" fontId="2" fillId="0" borderId="55" xfId="51" applyFont="1" applyBorder="1" applyAlignment="1">
      <alignment horizontal="center"/>
      <protection/>
    </xf>
    <xf numFmtId="3" fontId="2" fillId="0" borderId="56" xfId="51" applyNumberFormat="1" applyFont="1" applyBorder="1" applyAlignment="1">
      <alignment horizontal="right"/>
      <protection/>
    </xf>
    <xf numFmtId="3" fontId="2" fillId="0" borderId="57" xfId="51" applyNumberFormat="1" applyFont="1" applyBorder="1" applyAlignment="1">
      <alignment horizontal="right"/>
      <protection/>
    </xf>
    <xf numFmtId="3" fontId="2" fillId="0" borderId="58" xfId="51" applyNumberFormat="1" applyFont="1" applyBorder="1" applyAlignment="1">
      <alignment horizontal="right"/>
      <protection/>
    </xf>
    <xf numFmtId="3" fontId="2" fillId="0" borderId="35" xfId="51" applyNumberFormat="1" applyFont="1" applyBorder="1" applyAlignment="1">
      <alignment horizontal="right"/>
      <protection/>
    </xf>
    <xf numFmtId="0" fontId="4" fillId="0" borderId="19" xfId="51" applyFont="1" applyBorder="1" applyAlignment="1">
      <alignment horizontal="center"/>
      <protection/>
    </xf>
    <xf numFmtId="0" fontId="2" fillId="0" borderId="59" xfId="51" applyFont="1" applyBorder="1" applyAlignment="1">
      <alignment horizontal="center"/>
      <protection/>
    </xf>
    <xf numFmtId="3" fontId="2" fillId="0" borderId="60" xfId="51" applyNumberFormat="1" applyFont="1" applyBorder="1" applyAlignment="1">
      <alignment horizontal="right"/>
      <protection/>
    </xf>
    <xf numFmtId="0" fontId="4" fillId="20" borderId="61" xfId="51" applyFont="1" applyFill="1" applyBorder="1" applyAlignment="1">
      <alignment horizontal="center"/>
      <protection/>
    </xf>
    <xf numFmtId="3" fontId="4" fillId="20" borderId="62" xfId="51" applyNumberFormat="1" applyFont="1" applyFill="1" applyBorder="1" applyAlignment="1">
      <alignment horizontal="right"/>
      <protection/>
    </xf>
    <xf numFmtId="3" fontId="4" fillId="20" borderId="63" xfId="51" applyNumberFormat="1" applyFont="1" applyFill="1" applyBorder="1" applyAlignment="1">
      <alignment horizontal="right"/>
      <protection/>
    </xf>
    <xf numFmtId="3" fontId="4" fillId="20" borderId="61" xfId="51" applyNumberFormat="1" applyFont="1" applyFill="1" applyBorder="1" applyAlignment="1">
      <alignment horizontal="right"/>
      <protection/>
    </xf>
    <xf numFmtId="0" fontId="2" fillId="0" borderId="64" xfId="51" applyFont="1" applyBorder="1" applyAlignment="1">
      <alignment horizontal="center"/>
      <protection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1" fillId="0" borderId="0" xfId="51" applyBorder="1">
      <alignment/>
      <protection/>
    </xf>
    <xf numFmtId="3" fontId="1" fillId="0" borderId="0" xfId="51" applyNumberFormat="1" applyFill="1" applyBorder="1" applyAlignment="1">
      <alignment horizontal="right"/>
      <protection/>
    </xf>
    <xf numFmtId="0" fontId="2" fillId="0" borderId="17" xfId="51" applyFont="1" applyBorder="1" applyAlignment="1">
      <alignment horizontal="left" vertical="center"/>
      <protection/>
    </xf>
    <xf numFmtId="0" fontId="2" fillId="0" borderId="18" xfId="51" applyFont="1" applyBorder="1" applyAlignment="1">
      <alignment horizontal="left" vertical="center"/>
      <protection/>
    </xf>
    <xf numFmtId="0" fontId="2" fillId="0" borderId="65" xfId="51" applyFont="1" applyBorder="1" applyAlignment="1">
      <alignment horizontal="center" vertical="center"/>
      <protection/>
    </xf>
    <xf numFmtId="0" fontId="2" fillId="0" borderId="44" xfId="51" applyFont="1" applyBorder="1" applyAlignment="1">
      <alignment horizontal="center" vertical="center"/>
      <protection/>
    </xf>
    <xf numFmtId="0" fontId="2" fillId="0" borderId="40" xfId="51" applyFont="1" applyBorder="1" applyAlignment="1">
      <alignment horizontal="center" vertical="center"/>
      <protection/>
    </xf>
    <xf numFmtId="0" fontId="2" fillId="0" borderId="66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shrinkToFit="1"/>
      <protection/>
    </xf>
    <xf numFmtId="0" fontId="2" fillId="0" borderId="67" xfId="51" applyFont="1" applyBorder="1" applyAlignment="1">
      <alignment horizontal="left"/>
      <protection/>
    </xf>
    <xf numFmtId="0" fontId="2" fillId="0" borderId="17" xfId="51" applyFont="1" applyBorder="1" applyAlignment="1">
      <alignment horizontal="left"/>
      <protection/>
    </xf>
    <xf numFmtId="0" fontId="2" fillId="0" borderId="19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 wrapText="1"/>
      <protection/>
    </xf>
    <xf numFmtId="3" fontId="2" fillId="0" borderId="65" xfId="51" applyNumberFormat="1" applyFont="1" applyBorder="1" applyAlignment="1">
      <alignment horizontal="right" vertical="center"/>
      <protection/>
    </xf>
    <xf numFmtId="3" fontId="2" fillId="0" borderId="44" xfId="51" applyNumberFormat="1" applyFont="1" applyBorder="1" applyAlignment="1">
      <alignment horizontal="right" vertical="center"/>
      <protection/>
    </xf>
    <xf numFmtId="3" fontId="2" fillId="0" borderId="40" xfId="51" applyNumberFormat="1" applyFont="1" applyBorder="1" applyAlignment="1">
      <alignment horizontal="right" vertical="center"/>
      <protection/>
    </xf>
    <xf numFmtId="0" fontId="2" fillId="0" borderId="68" xfId="51" applyFont="1" applyBorder="1" applyAlignment="1">
      <alignment horizontal="center"/>
      <protection/>
    </xf>
    <xf numFmtId="0" fontId="2" fillId="0" borderId="69" xfId="51" applyFont="1" applyBorder="1" applyAlignment="1">
      <alignment horizontal="center"/>
      <protection/>
    </xf>
    <xf numFmtId="0" fontId="2" fillId="0" borderId="70" xfId="51" applyFont="1" applyBorder="1" applyAlignment="1">
      <alignment horizontal="center"/>
      <protection/>
    </xf>
    <xf numFmtId="0" fontId="2" fillId="0" borderId="71" xfId="51" applyFont="1" applyBorder="1" applyAlignment="1">
      <alignment horizontal="center" vertical="center"/>
      <protection/>
    </xf>
    <xf numFmtId="0" fontId="2" fillId="0" borderId="72" xfId="51" applyFont="1" applyBorder="1" applyAlignment="1">
      <alignment horizontal="center" vertical="center"/>
      <protection/>
    </xf>
    <xf numFmtId="0" fontId="2" fillId="0" borderId="73" xfId="51" applyFont="1" applyBorder="1" applyAlignment="1">
      <alignment horizontal="center" vertical="center"/>
      <protection/>
    </xf>
    <xf numFmtId="0" fontId="2" fillId="0" borderId="74" xfId="51" applyFont="1" applyBorder="1" applyAlignment="1">
      <alignment horizontal="center" vertical="center" wrapText="1"/>
      <protection/>
    </xf>
    <xf numFmtId="0" fontId="2" fillId="0" borderId="75" xfId="51" applyFont="1" applyBorder="1" applyAlignment="1">
      <alignment horizontal="center" vertical="center"/>
      <protection/>
    </xf>
    <xf numFmtId="0" fontId="2" fillId="0" borderId="76" xfId="51" applyFont="1" applyBorder="1" applyAlignment="1">
      <alignment horizontal="center" vertical="center"/>
      <protection/>
    </xf>
    <xf numFmtId="0" fontId="2" fillId="0" borderId="77" xfId="51" applyFont="1" applyBorder="1" applyAlignment="1">
      <alignment horizontal="center" vertical="center"/>
      <protection/>
    </xf>
    <xf numFmtId="0" fontId="2" fillId="0" borderId="78" xfId="51" applyFont="1" applyBorder="1" applyAlignment="1">
      <alignment horizontal="center" vertical="center"/>
      <protection/>
    </xf>
    <xf numFmtId="0" fontId="2" fillId="0" borderId="79" xfId="51" applyFont="1" applyBorder="1" applyAlignment="1">
      <alignment horizontal="center" vertical="center"/>
      <protection/>
    </xf>
    <xf numFmtId="0" fontId="2" fillId="0" borderId="80" xfId="51" applyFont="1" applyBorder="1" applyAlignment="1">
      <alignment horizontal="center" vertical="center" wrapText="1"/>
      <protection/>
    </xf>
    <xf numFmtId="0" fontId="2" fillId="0" borderId="81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82" xfId="51" applyFont="1" applyBorder="1" applyAlignment="1">
      <alignment horizontal="center" vertical="center" wrapText="1"/>
      <protection/>
    </xf>
    <xf numFmtId="0" fontId="2" fillId="0" borderId="83" xfId="51" applyFont="1" applyBorder="1" applyAlignment="1">
      <alignment horizontal="center" vertical="center" wrapText="1"/>
      <protection/>
    </xf>
    <xf numFmtId="0" fontId="2" fillId="0" borderId="84" xfId="51" applyFont="1" applyBorder="1" applyAlignment="1">
      <alignment horizontal="center" vertical="center" wrapText="1"/>
      <protection/>
    </xf>
    <xf numFmtId="0" fontId="2" fillId="0" borderId="85" xfId="51" applyFont="1" applyBorder="1" applyAlignment="1">
      <alignment horizontal="center" vertical="center" wrapText="1"/>
      <protection/>
    </xf>
    <xf numFmtId="0" fontId="2" fillId="0" borderId="16" xfId="51" applyFont="1" applyBorder="1" applyAlignment="1">
      <alignment horizontal="center" vertical="center" wrapText="1"/>
      <protection/>
    </xf>
    <xf numFmtId="0" fontId="2" fillId="0" borderId="67" xfId="51" applyFont="1" applyBorder="1" applyAlignment="1">
      <alignment horizontal="left" vertical="center"/>
      <protection/>
    </xf>
    <xf numFmtId="0" fontId="2" fillId="0" borderId="86" xfId="51" applyFont="1" applyBorder="1" applyAlignment="1">
      <alignment horizontal="center" vertical="center" wrapText="1"/>
      <protection/>
    </xf>
    <xf numFmtId="0" fontId="2" fillId="0" borderId="87" xfId="51" applyFont="1" applyBorder="1" applyAlignment="1">
      <alignment horizontal="center" vertical="center" wrapText="1"/>
      <protection/>
    </xf>
    <xf numFmtId="0" fontId="2" fillId="0" borderId="45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47" xfId="51" applyFont="1" applyBorder="1" applyAlignment="1">
      <alignment horizontal="center" vertical="center" wrapText="1"/>
      <protection/>
    </xf>
    <xf numFmtId="0" fontId="2" fillId="0" borderId="41" xfId="51" applyFont="1" applyBorder="1" applyAlignment="1">
      <alignment horizontal="center" vertical="center" wrapText="1"/>
      <protection/>
    </xf>
    <xf numFmtId="0" fontId="2" fillId="0" borderId="42" xfId="51" applyFont="1" applyBorder="1" applyAlignment="1">
      <alignment horizontal="center" vertical="center" wrapText="1"/>
      <protection/>
    </xf>
    <xf numFmtId="0" fontId="2" fillId="0" borderId="43" xfId="51" applyFont="1" applyBorder="1" applyAlignment="1">
      <alignment horizontal="center" vertical="center" wrapText="1"/>
      <protection/>
    </xf>
    <xf numFmtId="3" fontId="2" fillId="0" borderId="65" xfId="51" applyNumberFormat="1" applyFont="1" applyBorder="1" applyAlignment="1">
      <alignment horizontal="center" vertical="center"/>
      <protection/>
    </xf>
    <xf numFmtId="3" fontId="2" fillId="0" borderId="44" xfId="51" applyNumberFormat="1" applyFont="1" applyBorder="1" applyAlignment="1">
      <alignment horizontal="center" vertical="center"/>
      <protection/>
    </xf>
    <xf numFmtId="3" fontId="2" fillId="0" borderId="40" xfId="51" applyNumberFormat="1" applyFont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 wrapText="1"/>
      <protection/>
    </xf>
    <xf numFmtId="0" fontId="4" fillId="0" borderId="88" xfId="51" applyFont="1" applyBorder="1" applyAlignment="1">
      <alignment horizontal="center" vertical="center" wrapText="1"/>
      <protection/>
    </xf>
    <xf numFmtId="0" fontId="6" fillId="0" borderId="89" xfId="52" applyNumberFormat="1" applyFont="1" applyFill="1" applyBorder="1" applyAlignment="1" applyProtection="1">
      <alignment horizontal="center" vertical="center"/>
      <protection locked="0"/>
    </xf>
    <xf numFmtId="0" fontId="6" fillId="0" borderId="90" xfId="52" applyNumberFormat="1" applyFont="1" applyFill="1" applyBorder="1" applyAlignment="1" applyProtection="1">
      <alignment horizontal="center" vertical="center"/>
      <protection locked="0"/>
    </xf>
    <xf numFmtId="0" fontId="6" fillId="0" borderId="45" xfId="52" applyNumberFormat="1" applyFont="1" applyFill="1" applyBorder="1" applyAlignment="1" applyProtection="1">
      <alignment horizontal="center" vertical="center"/>
      <protection locked="0"/>
    </xf>
    <xf numFmtId="0" fontId="6" fillId="0" borderId="0" xfId="52" applyNumberFormat="1" applyFont="1" applyFill="1" applyBorder="1" applyAlignment="1" applyProtection="1">
      <alignment horizontal="center" vertical="center"/>
      <protection locked="0"/>
    </xf>
    <xf numFmtId="0" fontId="6" fillId="0" borderId="47" xfId="52" applyNumberFormat="1" applyFont="1" applyFill="1" applyBorder="1" applyAlignment="1" applyProtection="1">
      <alignment horizontal="center" vertical="center"/>
      <protection locked="0"/>
    </xf>
    <xf numFmtId="0" fontId="6" fillId="0" borderId="41" xfId="52" applyNumberFormat="1" applyFont="1" applyFill="1" applyBorder="1" applyAlignment="1" applyProtection="1">
      <alignment horizontal="center" vertical="center"/>
      <protection locked="0"/>
    </xf>
    <xf numFmtId="0" fontId="6" fillId="0" borderId="42" xfId="52" applyNumberFormat="1" applyFont="1" applyFill="1" applyBorder="1" applyAlignment="1" applyProtection="1">
      <alignment horizontal="center" vertical="center"/>
      <protection locked="0"/>
    </xf>
    <xf numFmtId="0" fontId="6" fillId="0" borderId="43" xfId="52" applyNumberFormat="1" applyFont="1" applyFill="1" applyBorder="1" applyAlignment="1" applyProtection="1">
      <alignment horizontal="center" vertical="center"/>
      <protection locked="0"/>
    </xf>
    <xf numFmtId="3" fontId="4" fillId="0" borderId="91" xfId="51" applyNumberFormat="1" applyFont="1" applyBorder="1" applyAlignment="1">
      <alignment horizontal="right" vertical="center"/>
      <protection/>
    </xf>
    <xf numFmtId="3" fontId="4" fillId="0" borderId="44" xfId="51" applyNumberFormat="1" applyFont="1" applyBorder="1" applyAlignment="1">
      <alignment horizontal="right" vertical="center"/>
      <protection/>
    </xf>
    <xf numFmtId="3" fontId="4" fillId="0" borderId="40" xfId="51" applyNumberFormat="1" applyFont="1" applyBorder="1" applyAlignment="1">
      <alignment horizontal="right" vertical="center"/>
      <protection/>
    </xf>
    <xf numFmtId="0" fontId="2" fillId="0" borderId="65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 INWESTYCYJNY-jedlnia 2008" xfId="51"/>
    <cellStyle name="Normalny_załączniki sesja kwiecień 2009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zoomScalePageLayoutView="0" workbookViewId="0" topLeftCell="A64">
      <selection activeCell="H153" sqref="H153"/>
    </sheetView>
  </sheetViews>
  <sheetFormatPr defaultColWidth="8.796875" defaultRowHeight="14.25"/>
  <cols>
    <col min="1" max="1" width="8.09765625" style="1" bestFit="1" customWidth="1"/>
    <col min="2" max="3" width="9" style="1" customWidth="1"/>
    <col min="4" max="4" width="7.09765625" style="1" customWidth="1"/>
    <col min="5" max="5" width="8.09765625" style="1" customWidth="1"/>
    <col min="6" max="6" width="7.69921875" style="1" customWidth="1"/>
    <col min="7" max="7" width="10.59765625" style="1" customWidth="1"/>
    <col min="8" max="8" width="13.19921875" style="1" customWidth="1"/>
    <col min="9" max="9" width="14.8984375" style="1" customWidth="1"/>
    <col min="10" max="10" width="11.59765625" style="1" customWidth="1"/>
    <col min="11" max="11" width="10.3984375" style="1" customWidth="1"/>
    <col min="12" max="12" width="11" style="1" customWidth="1"/>
    <col min="13" max="13" width="9.09765625" style="1" hidden="1" customWidth="1"/>
    <col min="14" max="14" width="9.69921875" style="1" customWidth="1"/>
    <col min="15" max="16384" width="9" style="1" customWidth="1"/>
  </cols>
  <sheetData>
    <row r="1" spans="1:14" ht="13.5" thickBo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2" customHeight="1" thickBot="1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2.7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ht="14.2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4" ht="38.25">
      <c r="A5" s="97" t="s">
        <v>3</v>
      </c>
      <c r="B5" s="99" t="s">
        <v>4</v>
      </c>
      <c r="C5" s="99"/>
      <c r="D5" s="99"/>
      <c r="E5" s="99" t="s">
        <v>5</v>
      </c>
      <c r="F5" s="99"/>
      <c r="G5" s="101" t="s">
        <v>6</v>
      </c>
      <c r="H5" s="99" t="s">
        <v>7</v>
      </c>
      <c r="I5" s="103" t="s">
        <v>8</v>
      </c>
      <c r="J5" s="105" t="s">
        <v>9</v>
      </c>
      <c r="K5" s="99"/>
      <c r="L5" s="99"/>
      <c r="M5" s="99"/>
      <c r="N5" s="2" t="s">
        <v>10</v>
      </c>
    </row>
    <row r="6" spans="1:14" ht="13.5" thickBot="1">
      <c r="A6" s="98"/>
      <c r="B6" s="100"/>
      <c r="C6" s="100"/>
      <c r="D6" s="100"/>
      <c r="E6" s="3" t="s">
        <v>11</v>
      </c>
      <c r="F6" s="3" t="s">
        <v>12</v>
      </c>
      <c r="G6" s="102"/>
      <c r="H6" s="100"/>
      <c r="I6" s="104"/>
      <c r="J6" s="4" t="s">
        <v>13</v>
      </c>
      <c r="K6" s="3" t="s">
        <v>14</v>
      </c>
      <c r="L6" s="3" t="s">
        <v>15</v>
      </c>
      <c r="M6" s="3">
        <v>2010</v>
      </c>
      <c r="N6" s="5"/>
    </row>
    <row r="7" spans="1:14" ht="11.25" customHeight="1">
      <c r="A7" s="6" t="s">
        <v>16</v>
      </c>
      <c r="B7" s="77" t="s">
        <v>17</v>
      </c>
      <c r="C7" s="77"/>
      <c r="D7" s="77"/>
      <c r="E7" s="6" t="s">
        <v>18</v>
      </c>
      <c r="F7" s="6" t="s">
        <v>19</v>
      </c>
      <c r="G7" s="6" t="s">
        <v>20</v>
      </c>
      <c r="H7" s="6" t="s">
        <v>21</v>
      </c>
      <c r="I7" s="7" t="s">
        <v>22</v>
      </c>
      <c r="J7" s="8" t="s">
        <v>23</v>
      </c>
      <c r="K7" s="6" t="s">
        <v>24</v>
      </c>
      <c r="L7" s="6" t="s">
        <v>25</v>
      </c>
      <c r="M7" s="6" t="s">
        <v>26</v>
      </c>
      <c r="N7" s="6" t="s">
        <v>27</v>
      </c>
    </row>
    <row r="8" spans="1:14" ht="12.75">
      <c r="A8" s="78" t="s">
        <v>28</v>
      </c>
      <c r="B8" s="79"/>
      <c r="C8" s="79"/>
      <c r="D8" s="79"/>
      <c r="E8" s="79"/>
      <c r="F8" s="79"/>
      <c r="G8" s="79"/>
      <c r="H8" s="79"/>
      <c r="I8" s="9"/>
      <c r="J8" s="9"/>
      <c r="K8" s="9"/>
      <c r="L8" s="9"/>
      <c r="M8" s="9"/>
      <c r="N8" s="10"/>
    </row>
    <row r="9" spans="1:14" ht="12.75">
      <c r="A9" s="80">
        <v>1</v>
      </c>
      <c r="B9" s="81" t="s">
        <v>29</v>
      </c>
      <c r="C9" s="81"/>
      <c r="D9" s="81"/>
      <c r="E9" s="80">
        <v>2005</v>
      </c>
      <c r="F9" s="80">
        <v>2015</v>
      </c>
      <c r="G9" s="82">
        <f>31079+I9</f>
        <v>15763079</v>
      </c>
      <c r="H9" s="11" t="s">
        <v>30</v>
      </c>
      <c r="I9" s="12">
        <f aca="true" t="shared" si="0" ref="I9:N9">SUM(I10:I15)</f>
        <v>15732000</v>
      </c>
      <c r="J9" s="13">
        <f t="shared" si="0"/>
        <v>1400000</v>
      </c>
      <c r="K9" s="14">
        <f t="shared" si="0"/>
        <v>1832000</v>
      </c>
      <c r="L9" s="14">
        <f t="shared" si="0"/>
        <v>1500000</v>
      </c>
      <c r="M9" s="14">
        <f t="shared" si="0"/>
        <v>0</v>
      </c>
      <c r="N9" s="14">
        <f t="shared" si="0"/>
        <v>11000000</v>
      </c>
    </row>
    <row r="10" spans="1:14" ht="12.75">
      <c r="A10" s="80"/>
      <c r="B10" s="81"/>
      <c r="C10" s="81"/>
      <c r="D10" s="81"/>
      <c r="E10" s="80"/>
      <c r="F10" s="80"/>
      <c r="G10" s="83"/>
      <c r="H10" s="15" t="s">
        <v>31</v>
      </c>
      <c r="I10" s="16">
        <f aca="true" t="shared" si="1" ref="I10:I15">SUM(J10:N10)</f>
        <v>3063120</v>
      </c>
      <c r="J10" s="17">
        <v>153120</v>
      </c>
      <c r="K10" s="18">
        <v>410000</v>
      </c>
      <c r="L10" s="18">
        <v>300000</v>
      </c>
      <c r="M10" s="18"/>
      <c r="N10" s="19">
        <v>2200000</v>
      </c>
    </row>
    <row r="11" spans="1:14" ht="12.75">
      <c r="A11" s="80"/>
      <c r="B11" s="81"/>
      <c r="C11" s="81"/>
      <c r="D11" s="81"/>
      <c r="E11" s="80"/>
      <c r="F11" s="80"/>
      <c r="G11" s="83"/>
      <c r="H11" s="20" t="s">
        <v>32</v>
      </c>
      <c r="I11" s="21">
        <f t="shared" si="1"/>
        <v>997880</v>
      </c>
      <c r="J11" s="22">
        <v>997880</v>
      </c>
      <c r="K11" s="23"/>
      <c r="L11" s="23"/>
      <c r="M11" s="23"/>
      <c r="N11" s="24"/>
    </row>
    <row r="12" spans="1:14" ht="12.75">
      <c r="A12" s="80"/>
      <c r="B12" s="81"/>
      <c r="C12" s="81"/>
      <c r="D12" s="81"/>
      <c r="E12" s="80"/>
      <c r="F12" s="80"/>
      <c r="G12" s="83"/>
      <c r="H12" s="20" t="s">
        <v>33</v>
      </c>
      <c r="I12" s="21">
        <f t="shared" si="1"/>
        <v>249000</v>
      </c>
      <c r="J12" s="22">
        <v>249000</v>
      </c>
      <c r="K12" s="23"/>
      <c r="L12" s="23"/>
      <c r="M12" s="23"/>
      <c r="N12" s="24"/>
    </row>
    <row r="13" spans="1:14" ht="12.75">
      <c r="A13" s="80"/>
      <c r="B13" s="81"/>
      <c r="C13" s="81"/>
      <c r="D13" s="81"/>
      <c r="E13" s="80"/>
      <c r="F13" s="80"/>
      <c r="G13" s="83"/>
      <c r="H13" s="20" t="s">
        <v>34</v>
      </c>
      <c r="I13" s="21">
        <f t="shared" si="1"/>
        <v>0</v>
      </c>
      <c r="J13" s="22"/>
      <c r="K13" s="23"/>
      <c r="L13" s="23"/>
      <c r="M13" s="23"/>
      <c r="N13" s="24"/>
    </row>
    <row r="14" spans="1:14" ht="12.75">
      <c r="A14" s="80"/>
      <c r="B14" s="81"/>
      <c r="C14" s="81"/>
      <c r="D14" s="81"/>
      <c r="E14" s="80"/>
      <c r="F14" s="80"/>
      <c r="G14" s="83"/>
      <c r="H14" s="20" t="s">
        <v>35</v>
      </c>
      <c r="I14" s="21">
        <f t="shared" si="1"/>
        <v>11422000</v>
      </c>
      <c r="J14" s="22"/>
      <c r="K14" s="23">
        <v>1422000</v>
      </c>
      <c r="L14" s="23">
        <v>1200000</v>
      </c>
      <c r="M14" s="23"/>
      <c r="N14" s="24">
        <v>8800000</v>
      </c>
    </row>
    <row r="15" spans="1:14" ht="12.75" hidden="1">
      <c r="A15" s="80"/>
      <c r="B15" s="81"/>
      <c r="C15" s="81"/>
      <c r="D15" s="81"/>
      <c r="E15" s="80"/>
      <c r="F15" s="80"/>
      <c r="G15" s="84"/>
      <c r="H15" s="25"/>
      <c r="I15" s="26">
        <f t="shared" si="1"/>
        <v>0</v>
      </c>
      <c r="J15" s="27"/>
      <c r="K15" s="28"/>
      <c r="L15" s="28"/>
      <c r="M15" s="28"/>
      <c r="N15" s="29"/>
    </row>
    <row r="16" spans="1:14" ht="12.75">
      <c r="A16" s="73">
        <v>2</v>
      </c>
      <c r="B16" s="76" t="s">
        <v>36</v>
      </c>
      <c r="C16" s="107"/>
      <c r="D16" s="108"/>
      <c r="E16" s="73">
        <v>2005</v>
      </c>
      <c r="F16" s="73">
        <v>2011</v>
      </c>
      <c r="G16" s="115">
        <f>I16+88092</f>
        <v>3233092</v>
      </c>
      <c r="H16" s="11" t="s">
        <v>30</v>
      </c>
      <c r="I16" s="12">
        <f aca="true" t="shared" si="2" ref="I16:N16">SUM(I17:I21)</f>
        <v>3145000</v>
      </c>
      <c r="J16" s="12">
        <f t="shared" si="2"/>
        <v>845000</v>
      </c>
      <c r="K16" s="12">
        <f t="shared" si="2"/>
        <v>2100000</v>
      </c>
      <c r="L16" s="12">
        <f t="shared" si="2"/>
        <v>200000</v>
      </c>
      <c r="M16" s="12">
        <f t="shared" si="2"/>
        <v>0</v>
      </c>
      <c r="N16" s="12">
        <f t="shared" si="2"/>
        <v>0</v>
      </c>
    </row>
    <row r="17" spans="1:14" ht="12.75">
      <c r="A17" s="74"/>
      <c r="B17" s="109"/>
      <c r="C17" s="110"/>
      <c r="D17" s="111"/>
      <c r="E17" s="74"/>
      <c r="F17" s="74"/>
      <c r="G17" s="116"/>
      <c r="H17" s="15" t="s">
        <v>31</v>
      </c>
      <c r="I17" s="30">
        <f>SUM(J17:N17)</f>
        <v>693000</v>
      </c>
      <c r="J17" s="31">
        <v>233000</v>
      </c>
      <c r="K17" s="32">
        <v>420000</v>
      </c>
      <c r="L17" s="32">
        <v>40000</v>
      </c>
      <c r="M17" s="32"/>
      <c r="N17" s="33"/>
    </row>
    <row r="18" spans="1:14" ht="12.75">
      <c r="A18" s="74"/>
      <c r="B18" s="109"/>
      <c r="C18" s="110"/>
      <c r="D18" s="111"/>
      <c r="E18" s="74"/>
      <c r="F18" s="74"/>
      <c r="G18" s="116"/>
      <c r="H18" s="20" t="s">
        <v>32</v>
      </c>
      <c r="I18" s="21">
        <f>SUM(J18:N18)</f>
        <v>612000</v>
      </c>
      <c r="J18" s="22">
        <v>612000</v>
      </c>
      <c r="K18" s="23"/>
      <c r="L18" s="23"/>
      <c r="M18" s="23"/>
      <c r="N18" s="34"/>
    </row>
    <row r="19" spans="1:14" ht="12.75">
      <c r="A19" s="74"/>
      <c r="B19" s="109"/>
      <c r="C19" s="110"/>
      <c r="D19" s="111"/>
      <c r="E19" s="74"/>
      <c r="F19" s="74"/>
      <c r="G19" s="116"/>
      <c r="H19" s="20" t="s">
        <v>33</v>
      </c>
      <c r="I19" s="21">
        <f>SUM(J19:N19)</f>
        <v>0</v>
      </c>
      <c r="J19" s="22"/>
      <c r="K19" s="23"/>
      <c r="L19" s="23"/>
      <c r="M19" s="23"/>
      <c r="N19" s="34"/>
    </row>
    <row r="20" spans="1:14" ht="12.75">
      <c r="A20" s="74"/>
      <c r="B20" s="109"/>
      <c r="C20" s="110"/>
      <c r="D20" s="111"/>
      <c r="E20" s="74"/>
      <c r="F20" s="74"/>
      <c r="G20" s="116"/>
      <c r="H20" s="20" t="s">
        <v>34</v>
      </c>
      <c r="I20" s="21">
        <f>SUM(J20:N20)</f>
        <v>0</v>
      </c>
      <c r="J20" s="22"/>
      <c r="K20" s="23"/>
      <c r="L20" s="23"/>
      <c r="M20" s="23"/>
      <c r="N20" s="34"/>
    </row>
    <row r="21" spans="1:14" ht="12.75">
      <c r="A21" s="75"/>
      <c r="B21" s="112"/>
      <c r="C21" s="113"/>
      <c r="D21" s="114"/>
      <c r="E21" s="75"/>
      <c r="F21" s="75"/>
      <c r="G21" s="117"/>
      <c r="H21" s="20" t="s">
        <v>35</v>
      </c>
      <c r="I21" s="21">
        <f>SUM(J21:N21)</f>
        <v>1840000</v>
      </c>
      <c r="J21" s="22"/>
      <c r="K21" s="23">
        <v>1680000</v>
      </c>
      <c r="L21" s="23">
        <v>160000</v>
      </c>
      <c r="M21" s="23"/>
      <c r="N21" s="34"/>
    </row>
    <row r="22" spans="1:14" ht="12.75">
      <c r="A22" s="80">
        <v>3</v>
      </c>
      <c r="B22" s="81" t="s">
        <v>37</v>
      </c>
      <c r="C22" s="81"/>
      <c r="D22" s="81"/>
      <c r="E22" s="80">
        <v>2006</v>
      </c>
      <c r="F22" s="80">
        <v>2012</v>
      </c>
      <c r="G22" s="82">
        <f>1008220+I22</f>
        <v>8801756</v>
      </c>
      <c r="H22" s="11" t="s">
        <v>30</v>
      </c>
      <c r="I22" s="12">
        <f aca="true" t="shared" si="3" ref="I22:N22">SUM(I23:I28)</f>
        <v>7793536</v>
      </c>
      <c r="J22" s="13">
        <f t="shared" si="3"/>
        <v>799000</v>
      </c>
      <c r="K22" s="14">
        <f t="shared" si="3"/>
        <v>2338178</v>
      </c>
      <c r="L22" s="14">
        <f t="shared" si="3"/>
        <v>2338179</v>
      </c>
      <c r="M22" s="14">
        <f t="shared" si="3"/>
        <v>0</v>
      </c>
      <c r="N22" s="14">
        <f t="shared" si="3"/>
        <v>2318179</v>
      </c>
    </row>
    <row r="23" spans="1:14" ht="12.75">
      <c r="A23" s="80"/>
      <c r="B23" s="81"/>
      <c r="C23" s="81"/>
      <c r="D23" s="81"/>
      <c r="E23" s="80"/>
      <c r="F23" s="80"/>
      <c r="G23" s="83"/>
      <c r="H23" s="15" t="s">
        <v>31</v>
      </c>
      <c r="I23" s="30">
        <f aca="true" t="shared" si="4" ref="I23:I28">SUM(J23:N23)</f>
        <v>1061300</v>
      </c>
      <c r="J23" s="31">
        <v>29000</v>
      </c>
      <c r="K23" s="32">
        <v>350766</v>
      </c>
      <c r="L23" s="32">
        <v>350767</v>
      </c>
      <c r="M23" s="32"/>
      <c r="N23" s="35">
        <v>330767</v>
      </c>
    </row>
    <row r="24" spans="1:14" ht="12.75">
      <c r="A24" s="80"/>
      <c r="B24" s="81"/>
      <c r="C24" s="81"/>
      <c r="D24" s="81"/>
      <c r="E24" s="80"/>
      <c r="F24" s="80"/>
      <c r="G24" s="83"/>
      <c r="H24" s="20" t="s">
        <v>32</v>
      </c>
      <c r="I24" s="21">
        <f t="shared" si="4"/>
        <v>520000</v>
      </c>
      <c r="J24" s="22">
        <v>520000</v>
      </c>
      <c r="K24" s="23"/>
      <c r="L24" s="23"/>
      <c r="M24" s="23"/>
      <c r="N24" s="36"/>
    </row>
    <row r="25" spans="1:14" ht="12.75">
      <c r="A25" s="80"/>
      <c r="B25" s="81"/>
      <c r="C25" s="81"/>
      <c r="D25" s="81"/>
      <c r="E25" s="80"/>
      <c r="F25" s="80"/>
      <c r="G25" s="83"/>
      <c r="H25" s="20" t="s">
        <v>33</v>
      </c>
      <c r="I25" s="21">
        <f t="shared" si="4"/>
        <v>250000</v>
      </c>
      <c r="J25" s="22">
        <v>250000</v>
      </c>
      <c r="K25" s="23"/>
      <c r="L25" s="23"/>
      <c r="M25" s="23"/>
      <c r="N25" s="36"/>
    </row>
    <row r="26" spans="1:14" ht="12.75">
      <c r="A26" s="80"/>
      <c r="B26" s="81"/>
      <c r="C26" s="81"/>
      <c r="D26" s="81"/>
      <c r="E26" s="80"/>
      <c r="F26" s="80"/>
      <c r="G26" s="83"/>
      <c r="H26" s="20" t="s">
        <v>34</v>
      </c>
      <c r="I26" s="21">
        <f t="shared" si="4"/>
        <v>0</v>
      </c>
      <c r="J26" s="22"/>
      <c r="K26" s="23"/>
      <c r="L26" s="23"/>
      <c r="M26" s="23"/>
      <c r="N26" s="36"/>
    </row>
    <row r="27" spans="1:14" ht="12.75">
      <c r="A27" s="80"/>
      <c r="B27" s="81"/>
      <c r="C27" s="81"/>
      <c r="D27" s="81"/>
      <c r="E27" s="80"/>
      <c r="F27" s="80"/>
      <c r="G27" s="83"/>
      <c r="H27" s="20" t="s">
        <v>35</v>
      </c>
      <c r="I27" s="21">
        <f t="shared" si="4"/>
        <v>5962236</v>
      </c>
      <c r="J27" s="22"/>
      <c r="K27" s="23">
        <v>1987412</v>
      </c>
      <c r="L27" s="23">
        <v>1987412</v>
      </c>
      <c r="M27" s="23"/>
      <c r="N27" s="36">
        <v>1987412</v>
      </c>
    </row>
    <row r="28" spans="1:14" ht="12.75" hidden="1">
      <c r="A28" s="80"/>
      <c r="B28" s="81"/>
      <c r="C28" s="81"/>
      <c r="D28" s="81"/>
      <c r="E28" s="80"/>
      <c r="F28" s="80"/>
      <c r="G28" s="84"/>
      <c r="H28" s="25"/>
      <c r="I28" s="26">
        <f t="shared" si="4"/>
        <v>0</v>
      </c>
      <c r="J28" s="27"/>
      <c r="K28" s="28"/>
      <c r="L28" s="28"/>
      <c r="M28" s="28"/>
      <c r="N28" s="29"/>
    </row>
    <row r="29" spans="1:14" ht="12.75" hidden="1">
      <c r="A29" s="37"/>
      <c r="B29" s="38"/>
      <c r="C29" s="39"/>
      <c r="D29" s="40"/>
      <c r="E29" s="37"/>
      <c r="F29" s="37"/>
      <c r="G29" s="41"/>
      <c r="H29" s="42"/>
      <c r="I29" s="43"/>
      <c r="J29" s="44"/>
      <c r="K29" s="44"/>
      <c r="L29" s="44"/>
      <c r="M29" s="44"/>
      <c r="N29" s="45"/>
    </row>
    <row r="30" spans="1:14" ht="12.75">
      <c r="A30" s="80">
        <v>4</v>
      </c>
      <c r="B30" s="81" t="s">
        <v>38</v>
      </c>
      <c r="C30" s="81"/>
      <c r="D30" s="81"/>
      <c r="E30" s="80">
        <v>2009</v>
      </c>
      <c r="F30" s="80">
        <v>2010</v>
      </c>
      <c r="G30" s="82">
        <f>+I30</f>
        <v>121000</v>
      </c>
      <c r="H30" s="11" t="s">
        <v>30</v>
      </c>
      <c r="I30" s="12">
        <f aca="true" t="shared" si="5" ref="I30:N30">SUM(I31:I36)</f>
        <v>121000</v>
      </c>
      <c r="J30" s="13">
        <f t="shared" si="5"/>
        <v>31000</v>
      </c>
      <c r="K30" s="14">
        <f t="shared" si="5"/>
        <v>90000</v>
      </c>
      <c r="L30" s="14">
        <f t="shared" si="5"/>
        <v>0</v>
      </c>
      <c r="M30" s="14">
        <f t="shared" si="5"/>
        <v>0</v>
      </c>
      <c r="N30" s="14">
        <f t="shared" si="5"/>
        <v>0</v>
      </c>
    </row>
    <row r="31" spans="1:14" ht="12.75">
      <c r="A31" s="80"/>
      <c r="B31" s="81"/>
      <c r="C31" s="81"/>
      <c r="D31" s="81"/>
      <c r="E31" s="80"/>
      <c r="F31" s="80"/>
      <c r="G31" s="83"/>
      <c r="H31" s="15" t="s">
        <v>31</v>
      </c>
      <c r="I31" s="30">
        <f>SUM(J31:N31)</f>
        <v>110000</v>
      </c>
      <c r="J31" s="31">
        <v>20000</v>
      </c>
      <c r="K31" s="32">
        <v>90000</v>
      </c>
      <c r="L31" s="32"/>
      <c r="M31" s="32"/>
      <c r="N31" s="33"/>
    </row>
    <row r="32" spans="1:14" ht="12.75">
      <c r="A32" s="80"/>
      <c r="B32" s="81"/>
      <c r="C32" s="81"/>
      <c r="D32" s="81"/>
      <c r="E32" s="80"/>
      <c r="F32" s="80"/>
      <c r="G32" s="83"/>
      <c r="H32" s="20" t="s">
        <v>32</v>
      </c>
      <c r="I32" s="21">
        <f>SUM(J32:N32)</f>
        <v>0</v>
      </c>
      <c r="J32" s="22"/>
      <c r="K32" s="23"/>
      <c r="L32" s="23"/>
      <c r="M32" s="23"/>
      <c r="N32" s="34"/>
    </row>
    <row r="33" spans="1:14" ht="12.75">
      <c r="A33" s="80"/>
      <c r="B33" s="81"/>
      <c r="C33" s="81"/>
      <c r="D33" s="81"/>
      <c r="E33" s="80"/>
      <c r="F33" s="80"/>
      <c r="G33" s="83"/>
      <c r="H33" s="20" t="s">
        <v>33</v>
      </c>
      <c r="I33" s="21">
        <f>SUM(J33:N33)</f>
        <v>11000</v>
      </c>
      <c r="J33" s="22">
        <v>11000</v>
      </c>
      <c r="K33" s="23"/>
      <c r="L33" s="23"/>
      <c r="M33" s="23"/>
      <c r="N33" s="34"/>
    </row>
    <row r="34" spans="1:14" ht="12.75">
      <c r="A34" s="80"/>
      <c r="B34" s="81"/>
      <c r="C34" s="81"/>
      <c r="D34" s="81"/>
      <c r="E34" s="80"/>
      <c r="F34" s="80"/>
      <c r="G34" s="83"/>
      <c r="H34" s="20" t="s">
        <v>34</v>
      </c>
      <c r="I34" s="21"/>
      <c r="J34" s="22"/>
      <c r="K34" s="23"/>
      <c r="L34" s="23"/>
      <c r="M34" s="23"/>
      <c r="N34" s="34"/>
    </row>
    <row r="35" spans="1:14" ht="12.75">
      <c r="A35" s="80"/>
      <c r="B35" s="81"/>
      <c r="C35" s="81"/>
      <c r="D35" s="81"/>
      <c r="E35" s="80"/>
      <c r="F35" s="80"/>
      <c r="G35" s="83"/>
      <c r="H35" s="20" t="s">
        <v>35</v>
      </c>
      <c r="I35" s="21">
        <f>SUM(J35:N35)</f>
        <v>0</v>
      </c>
      <c r="J35" s="22"/>
      <c r="K35" s="23"/>
      <c r="L35" s="23"/>
      <c r="M35" s="23"/>
      <c r="N35" s="34"/>
    </row>
    <row r="36" spans="1:14" ht="12.75" hidden="1">
      <c r="A36" s="80"/>
      <c r="B36" s="81"/>
      <c r="C36" s="81"/>
      <c r="D36" s="81"/>
      <c r="E36" s="80"/>
      <c r="F36" s="80"/>
      <c r="G36" s="84"/>
      <c r="H36" s="25"/>
      <c r="I36" s="26">
        <f>SUM(J36:N36)</f>
        <v>0</v>
      </c>
      <c r="J36" s="27"/>
      <c r="K36" s="28"/>
      <c r="L36" s="28"/>
      <c r="M36" s="28"/>
      <c r="N36" s="29"/>
    </row>
    <row r="37" spans="1:14" ht="12.75">
      <c r="A37" s="106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1:14" ht="12.75">
      <c r="A38" s="80">
        <v>5</v>
      </c>
      <c r="B38" s="81" t="s">
        <v>40</v>
      </c>
      <c r="C38" s="81"/>
      <c r="D38" s="81"/>
      <c r="E38" s="80">
        <v>2008</v>
      </c>
      <c r="F38" s="80">
        <v>2011</v>
      </c>
      <c r="G38" s="82">
        <f>21350+I38</f>
        <v>1043350</v>
      </c>
      <c r="H38" s="11" t="s">
        <v>30</v>
      </c>
      <c r="I38" s="12">
        <f aca="true" t="shared" si="6" ref="I38:N38">SUM(I39:I45)</f>
        <v>1022000</v>
      </c>
      <c r="J38" s="13">
        <f t="shared" si="6"/>
        <v>382000</v>
      </c>
      <c r="K38" s="14">
        <f t="shared" si="6"/>
        <v>460000</v>
      </c>
      <c r="L38" s="14">
        <f t="shared" si="6"/>
        <v>160000</v>
      </c>
      <c r="M38" s="14">
        <f t="shared" si="6"/>
        <v>0</v>
      </c>
      <c r="N38" s="14">
        <f t="shared" si="6"/>
        <v>20000</v>
      </c>
    </row>
    <row r="39" spans="1:14" ht="12.75">
      <c r="A39" s="80"/>
      <c r="B39" s="81"/>
      <c r="C39" s="81"/>
      <c r="D39" s="81"/>
      <c r="E39" s="80"/>
      <c r="F39" s="80"/>
      <c r="G39" s="83"/>
      <c r="H39" s="15" t="s">
        <v>31</v>
      </c>
      <c r="I39" s="30">
        <f aca="true" t="shared" si="7" ref="I39:I45">SUM(J39:N39)</f>
        <v>194000</v>
      </c>
      <c r="J39" s="31">
        <v>50000</v>
      </c>
      <c r="K39" s="32">
        <v>92000</v>
      </c>
      <c r="L39" s="32">
        <v>32000</v>
      </c>
      <c r="M39" s="32"/>
      <c r="N39" s="33">
        <v>20000</v>
      </c>
    </row>
    <row r="40" spans="1:14" ht="12.75">
      <c r="A40" s="80"/>
      <c r="B40" s="81"/>
      <c r="C40" s="81"/>
      <c r="D40" s="81"/>
      <c r="E40" s="80"/>
      <c r="F40" s="80"/>
      <c r="G40" s="83"/>
      <c r="H40" s="20" t="s">
        <v>32</v>
      </c>
      <c r="I40" s="30">
        <f t="shared" si="7"/>
        <v>252000</v>
      </c>
      <c r="J40" s="31">
        <v>252000</v>
      </c>
      <c r="K40" s="32"/>
      <c r="L40" s="32"/>
      <c r="M40" s="32"/>
      <c r="N40" s="33"/>
    </row>
    <row r="41" spans="1:14" ht="12" customHeight="1">
      <c r="A41" s="80"/>
      <c r="B41" s="81"/>
      <c r="C41" s="81"/>
      <c r="D41" s="81"/>
      <c r="E41" s="80"/>
      <c r="F41" s="80"/>
      <c r="G41" s="83"/>
      <c r="H41" s="20" t="s">
        <v>33</v>
      </c>
      <c r="I41" s="21">
        <f t="shared" si="7"/>
        <v>80000</v>
      </c>
      <c r="J41" s="22">
        <v>80000</v>
      </c>
      <c r="K41" s="23"/>
      <c r="L41" s="23"/>
      <c r="M41" s="23"/>
      <c r="N41" s="34"/>
    </row>
    <row r="42" spans="1:14" ht="12.75" customHeight="1">
      <c r="A42" s="80"/>
      <c r="B42" s="81"/>
      <c r="C42" s="81"/>
      <c r="D42" s="81"/>
      <c r="E42" s="80"/>
      <c r="F42" s="80"/>
      <c r="G42" s="83"/>
      <c r="H42" s="20" t="s">
        <v>34</v>
      </c>
      <c r="I42" s="21">
        <f t="shared" si="7"/>
        <v>0</v>
      </c>
      <c r="J42" s="22"/>
      <c r="K42" s="23"/>
      <c r="L42" s="23"/>
      <c r="M42" s="23"/>
      <c r="N42" s="34"/>
    </row>
    <row r="43" spans="1:14" ht="53.25" customHeight="1">
      <c r="A43" s="80"/>
      <c r="B43" s="81"/>
      <c r="C43" s="81"/>
      <c r="D43" s="81"/>
      <c r="E43" s="80"/>
      <c r="F43" s="80"/>
      <c r="G43" s="83"/>
      <c r="H43" s="20" t="s">
        <v>35</v>
      </c>
      <c r="I43" s="21">
        <f t="shared" si="7"/>
        <v>496000</v>
      </c>
      <c r="J43" s="22"/>
      <c r="K43" s="23">
        <v>368000</v>
      </c>
      <c r="L43" s="23">
        <v>128000</v>
      </c>
      <c r="M43" s="23"/>
      <c r="N43" s="34"/>
    </row>
    <row r="44" spans="1:14" ht="12.75" customHeight="1" hidden="1">
      <c r="A44" s="80"/>
      <c r="B44" s="81"/>
      <c r="C44" s="81"/>
      <c r="D44" s="81"/>
      <c r="E44" s="80"/>
      <c r="F44" s="80"/>
      <c r="G44" s="83"/>
      <c r="H44" s="46"/>
      <c r="I44" s="21">
        <f t="shared" si="7"/>
        <v>0</v>
      </c>
      <c r="J44" s="22"/>
      <c r="K44" s="23"/>
      <c r="L44" s="23"/>
      <c r="M44" s="23"/>
      <c r="N44" s="34"/>
    </row>
    <row r="45" spans="1:14" ht="12.75" customHeight="1" hidden="1">
      <c r="A45" s="80"/>
      <c r="B45" s="81"/>
      <c r="C45" s="81"/>
      <c r="D45" s="81"/>
      <c r="E45" s="80"/>
      <c r="F45" s="80"/>
      <c r="G45" s="84"/>
      <c r="H45" s="25"/>
      <c r="I45" s="26">
        <f t="shared" si="7"/>
        <v>0</v>
      </c>
      <c r="J45" s="27"/>
      <c r="K45" s="28"/>
      <c r="L45" s="28"/>
      <c r="M45" s="28"/>
      <c r="N45" s="29"/>
    </row>
    <row r="46" spans="1:14" ht="12.75" customHeight="1">
      <c r="A46" s="80">
        <v>6</v>
      </c>
      <c r="B46" s="76" t="s">
        <v>41</v>
      </c>
      <c r="C46" s="107"/>
      <c r="D46" s="108"/>
      <c r="E46" s="80">
        <v>2006</v>
      </c>
      <c r="F46" s="80">
        <v>2011</v>
      </c>
      <c r="G46" s="82">
        <f>I46+97351</f>
        <v>1674760</v>
      </c>
      <c r="H46" s="11" t="s">
        <v>30</v>
      </c>
      <c r="I46" s="12">
        <f aca="true" t="shared" si="8" ref="I46:N46">SUM(I47:I51)</f>
        <v>1577409</v>
      </c>
      <c r="J46" s="13">
        <f t="shared" si="8"/>
        <v>61000</v>
      </c>
      <c r="K46" s="14">
        <f t="shared" si="8"/>
        <v>119000</v>
      </c>
      <c r="L46" s="14">
        <f t="shared" si="8"/>
        <v>1397409</v>
      </c>
      <c r="M46" s="14">
        <f t="shared" si="8"/>
        <v>0</v>
      </c>
      <c r="N46" s="14">
        <f t="shared" si="8"/>
        <v>0</v>
      </c>
    </row>
    <row r="47" spans="1:14" ht="12.75">
      <c r="A47" s="80"/>
      <c r="B47" s="109"/>
      <c r="C47" s="110"/>
      <c r="D47" s="111"/>
      <c r="E47" s="80"/>
      <c r="F47" s="80"/>
      <c r="G47" s="83"/>
      <c r="H47" s="15" t="s">
        <v>31</v>
      </c>
      <c r="I47" s="30">
        <f>SUM(J47:N47)</f>
        <v>1577409</v>
      </c>
      <c r="J47" s="31">
        <v>61000</v>
      </c>
      <c r="K47" s="32">
        <v>119000</v>
      </c>
      <c r="L47" s="32">
        <v>1397409</v>
      </c>
      <c r="M47" s="32"/>
      <c r="N47" s="33"/>
    </row>
    <row r="48" spans="1:14" ht="21" customHeight="1">
      <c r="A48" s="80"/>
      <c r="B48" s="109"/>
      <c r="C48" s="110"/>
      <c r="D48" s="111"/>
      <c r="E48" s="80"/>
      <c r="F48" s="80"/>
      <c r="G48" s="83"/>
      <c r="H48" s="20" t="s">
        <v>32</v>
      </c>
      <c r="I48" s="21">
        <f>SUM(J48:N48)</f>
        <v>0</v>
      </c>
      <c r="J48" s="22"/>
      <c r="K48" s="23"/>
      <c r="L48" s="23"/>
      <c r="M48" s="23"/>
      <c r="N48" s="34"/>
    </row>
    <row r="49" spans="1:14" ht="12.75" customHeight="1">
      <c r="A49" s="80"/>
      <c r="B49" s="109"/>
      <c r="C49" s="110"/>
      <c r="D49" s="111"/>
      <c r="E49" s="80"/>
      <c r="F49" s="80"/>
      <c r="G49" s="83"/>
      <c r="H49" s="20" t="s">
        <v>33</v>
      </c>
      <c r="I49" s="21">
        <f>SUM(J49:N49)</f>
        <v>0</v>
      </c>
      <c r="J49" s="22"/>
      <c r="K49" s="23"/>
      <c r="L49" s="23"/>
      <c r="M49" s="23"/>
      <c r="N49" s="34"/>
    </row>
    <row r="50" spans="1:14" ht="12.75">
      <c r="A50" s="80"/>
      <c r="B50" s="109"/>
      <c r="C50" s="110"/>
      <c r="D50" s="111"/>
      <c r="E50" s="80"/>
      <c r="F50" s="80"/>
      <c r="G50" s="83"/>
      <c r="H50" s="20" t="s">
        <v>34</v>
      </c>
      <c r="I50" s="21">
        <f>SUM(J50:N50)</f>
        <v>0</v>
      </c>
      <c r="J50" s="22"/>
      <c r="K50" s="23"/>
      <c r="L50" s="23"/>
      <c r="M50" s="23"/>
      <c r="N50" s="34"/>
    </row>
    <row r="51" spans="1:14" ht="12.75">
      <c r="A51" s="80"/>
      <c r="B51" s="112"/>
      <c r="C51" s="113"/>
      <c r="D51" s="114"/>
      <c r="E51" s="80"/>
      <c r="F51" s="80"/>
      <c r="G51" s="83"/>
      <c r="H51" s="20" t="s">
        <v>35</v>
      </c>
      <c r="I51" s="21">
        <f>SUM(J51:N51)</f>
        <v>0</v>
      </c>
      <c r="J51" s="22"/>
      <c r="K51" s="23"/>
      <c r="L51" s="23"/>
      <c r="M51" s="23"/>
      <c r="N51" s="34"/>
    </row>
    <row r="52" spans="1:14" ht="12.75">
      <c r="A52" s="73">
        <v>7</v>
      </c>
      <c r="B52" s="76" t="s">
        <v>42</v>
      </c>
      <c r="C52" s="107"/>
      <c r="D52" s="108"/>
      <c r="E52" s="73">
        <v>2008</v>
      </c>
      <c r="F52" s="73">
        <v>2010</v>
      </c>
      <c r="G52" s="115">
        <f>18400+I52</f>
        <v>738400</v>
      </c>
      <c r="H52" s="11" t="s">
        <v>30</v>
      </c>
      <c r="I52" s="12">
        <f aca="true" t="shared" si="9" ref="I52:N52">SUM(I53:I57)</f>
        <v>720000</v>
      </c>
      <c r="J52" s="12">
        <f t="shared" si="9"/>
        <v>320000</v>
      </c>
      <c r="K52" s="12">
        <f t="shared" si="9"/>
        <v>400000</v>
      </c>
      <c r="L52" s="12">
        <f t="shared" si="9"/>
        <v>0</v>
      </c>
      <c r="M52" s="12">
        <f t="shared" si="9"/>
        <v>0</v>
      </c>
      <c r="N52" s="12">
        <f t="shared" si="9"/>
        <v>0</v>
      </c>
    </row>
    <row r="53" spans="1:14" ht="12.75">
      <c r="A53" s="74"/>
      <c r="B53" s="109"/>
      <c r="C53" s="110"/>
      <c r="D53" s="111"/>
      <c r="E53" s="74"/>
      <c r="F53" s="74"/>
      <c r="G53" s="116"/>
      <c r="H53" s="15" t="s">
        <v>31</v>
      </c>
      <c r="I53" s="30">
        <f>SUM(J53:N53)</f>
        <v>470000</v>
      </c>
      <c r="J53" s="31">
        <v>70000</v>
      </c>
      <c r="K53" s="32">
        <v>400000</v>
      </c>
      <c r="L53" s="32"/>
      <c r="M53" s="32"/>
      <c r="N53" s="33"/>
    </row>
    <row r="54" spans="1:14" ht="12.75">
      <c r="A54" s="74"/>
      <c r="B54" s="109"/>
      <c r="C54" s="110"/>
      <c r="D54" s="111"/>
      <c r="E54" s="74"/>
      <c r="F54" s="74"/>
      <c r="G54" s="116"/>
      <c r="H54" s="20" t="s">
        <v>32</v>
      </c>
      <c r="I54" s="30">
        <f>SUM(J54:N54)</f>
        <v>0</v>
      </c>
      <c r="J54" s="22"/>
      <c r="K54" s="23"/>
      <c r="L54" s="23"/>
      <c r="M54" s="23"/>
      <c r="N54" s="34"/>
    </row>
    <row r="55" spans="1:14" ht="12.75">
      <c r="A55" s="74"/>
      <c r="B55" s="109"/>
      <c r="C55" s="110"/>
      <c r="D55" s="111"/>
      <c r="E55" s="74"/>
      <c r="F55" s="74"/>
      <c r="G55" s="116"/>
      <c r="H55" s="20" t="s">
        <v>33</v>
      </c>
      <c r="I55" s="30">
        <f>SUM(J55:N55)</f>
        <v>250000</v>
      </c>
      <c r="J55" s="22">
        <v>250000</v>
      </c>
      <c r="K55" s="23"/>
      <c r="L55" s="23"/>
      <c r="M55" s="23"/>
      <c r="N55" s="34"/>
    </row>
    <row r="56" spans="1:14" ht="12.75">
      <c r="A56" s="74"/>
      <c r="B56" s="109"/>
      <c r="C56" s="110"/>
      <c r="D56" s="111"/>
      <c r="E56" s="74"/>
      <c r="F56" s="74"/>
      <c r="G56" s="116"/>
      <c r="H56" s="20" t="s">
        <v>34</v>
      </c>
      <c r="I56" s="30">
        <f>SUM(J56:N56)</f>
        <v>0</v>
      </c>
      <c r="J56" s="22"/>
      <c r="K56" s="23"/>
      <c r="L56" s="23"/>
      <c r="M56" s="23"/>
      <c r="N56" s="34"/>
    </row>
    <row r="57" spans="1:14" ht="12.75">
      <c r="A57" s="75"/>
      <c r="B57" s="112"/>
      <c r="C57" s="113"/>
      <c r="D57" s="114"/>
      <c r="E57" s="75"/>
      <c r="F57" s="75"/>
      <c r="G57" s="117"/>
      <c r="H57" s="20" t="s">
        <v>35</v>
      </c>
      <c r="I57" s="30">
        <f>SUM(J57:N57)</f>
        <v>0</v>
      </c>
      <c r="J57" s="22"/>
      <c r="K57" s="23"/>
      <c r="L57" s="23"/>
      <c r="M57" s="23"/>
      <c r="N57" s="34"/>
    </row>
    <row r="58" spans="1:14" ht="12.75">
      <c r="A58" s="106" t="s">
        <v>43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</row>
    <row r="59" spans="1:14" ht="12.75">
      <c r="A59" s="80">
        <v>8</v>
      </c>
      <c r="B59" s="81" t="s">
        <v>44</v>
      </c>
      <c r="C59" s="81"/>
      <c r="D59" s="81"/>
      <c r="E59" s="80">
        <v>2008</v>
      </c>
      <c r="F59" s="80">
        <v>2011</v>
      </c>
      <c r="G59" s="82">
        <f>3660+I59</f>
        <v>603660</v>
      </c>
      <c r="H59" s="11" t="s">
        <v>30</v>
      </c>
      <c r="I59" s="12">
        <f aca="true" t="shared" si="10" ref="I59:N59">SUM(I60:I65)</f>
        <v>600000</v>
      </c>
      <c r="J59" s="13">
        <f t="shared" si="10"/>
        <v>60000</v>
      </c>
      <c r="K59" s="14">
        <f t="shared" si="10"/>
        <v>500000</v>
      </c>
      <c r="L59" s="14">
        <f t="shared" si="10"/>
        <v>40000</v>
      </c>
      <c r="M59" s="14">
        <f t="shared" si="10"/>
        <v>0</v>
      </c>
      <c r="N59" s="14">
        <f t="shared" si="10"/>
        <v>0</v>
      </c>
    </row>
    <row r="60" spans="1:14" ht="12.75">
      <c r="A60" s="80"/>
      <c r="B60" s="81"/>
      <c r="C60" s="81"/>
      <c r="D60" s="81"/>
      <c r="E60" s="80"/>
      <c r="F60" s="80"/>
      <c r="G60" s="83"/>
      <c r="H60" s="15" t="s">
        <v>31</v>
      </c>
      <c r="I60" s="30">
        <f aca="true" t="shared" si="11" ref="I60:I65">SUM(J60:N60)</f>
        <v>147255</v>
      </c>
      <c r="J60" s="31">
        <v>60000</v>
      </c>
      <c r="K60" s="32">
        <v>47255</v>
      </c>
      <c r="L60" s="32">
        <v>40000</v>
      </c>
      <c r="M60" s="32"/>
      <c r="N60" s="33"/>
    </row>
    <row r="61" spans="1:14" ht="12.75">
      <c r="A61" s="80"/>
      <c r="B61" s="81"/>
      <c r="C61" s="81"/>
      <c r="D61" s="81"/>
      <c r="E61" s="80"/>
      <c r="F61" s="80"/>
      <c r="G61" s="83"/>
      <c r="H61" s="20" t="s">
        <v>32</v>
      </c>
      <c r="I61" s="21">
        <f t="shared" si="11"/>
        <v>0</v>
      </c>
      <c r="J61" s="22"/>
      <c r="K61" s="23"/>
      <c r="L61" s="23"/>
      <c r="M61" s="23"/>
      <c r="N61" s="34"/>
    </row>
    <row r="62" spans="1:14" ht="12.75">
      <c r="A62" s="80"/>
      <c r="B62" s="81"/>
      <c r="C62" s="81"/>
      <c r="D62" s="81"/>
      <c r="E62" s="80"/>
      <c r="F62" s="80"/>
      <c r="G62" s="83"/>
      <c r="H62" s="20" t="s">
        <v>33</v>
      </c>
      <c r="I62" s="21">
        <f t="shared" si="11"/>
        <v>0</v>
      </c>
      <c r="J62" s="22"/>
      <c r="K62" s="23"/>
      <c r="L62" s="23"/>
      <c r="M62" s="23"/>
      <c r="N62" s="34"/>
    </row>
    <row r="63" spans="1:14" ht="12.75">
      <c r="A63" s="80"/>
      <c r="B63" s="81"/>
      <c r="C63" s="81"/>
      <c r="D63" s="81"/>
      <c r="E63" s="80"/>
      <c r="F63" s="80"/>
      <c r="G63" s="83"/>
      <c r="H63" s="20" t="s">
        <v>34</v>
      </c>
      <c r="I63" s="21">
        <f t="shared" si="11"/>
        <v>0</v>
      </c>
      <c r="J63" s="22"/>
      <c r="K63" s="23"/>
      <c r="L63" s="23"/>
      <c r="M63" s="23"/>
      <c r="N63" s="34"/>
    </row>
    <row r="64" spans="1:14" ht="12.75">
      <c r="A64" s="80"/>
      <c r="B64" s="81"/>
      <c r="C64" s="81"/>
      <c r="D64" s="81"/>
      <c r="E64" s="80"/>
      <c r="F64" s="80"/>
      <c r="G64" s="83"/>
      <c r="H64" s="20" t="s">
        <v>35</v>
      </c>
      <c r="I64" s="21">
        <f t="shared" si="11"/>
        <v>452745</v>
      </c>
      <c r="J64" s="22"/>
      <c r="K64" s="23">
        <v>452745</v>
      </c>
      <c r="L64" s="23"/>
      <c r="M64" s="23"/>
      <c r="N64" s="34"/>
    </row>
    <row r="65" spans="1:14" ht="12.75" hidden="1">
      <c r="A65" s="80"/>
      <c r="B65" s="81"/>
      <c r="C65" s="81"/>
      <c r="D65" s="81"/>
      <c r="E65" s="80"/>
      <c r="F65" s="80"/>
      <c r="G65" s="84"/>
      <c r="H65" s="25"/>
      <c r="I65" s="26">
        <f t="shared" si="11"/>
        <v>0</v>
      </c>
      <c r="J65" s="27"/>
      <c r="K65" s="28"/>
      <c r="L65" s="28"/>
      <c r="M65" s="28"/>
      <c r="N65" s="29"/>
    </row>
    <row r="66" spans="1:14" ht="12.75" hidden="1">
      <c r="A66" s="73">
        <v>9</v>
      </c>
      <c r="B66" s="76"/>
      <c r="C66" s="107"/>
      <c r="D66" s="108"/>
      <c r="E66" s="73"/>
      <c r="F66" s="73"/>
      <c r="G66" s="82"/>
      <c r="H66" s="11" t="s">
        <v>30</v>
      </c>
      <c r="I66" s="12">
        <f aca="true" t="shared" si="12" ref="I66:N66">SUM(I67:I71)</f>
        <v>0</v>
      </c>
      <c r="J66" s="12">
        <f t="shared" si="12"/>
        <v>0</v>
      </c>
      <c r="K66" s="12">
        <f t="shared" si="12"/>
        <v>0</v>
      </c>
      <c r="L66" s="12">
        <f t="shared" si="12"/>
        <v>0</v>
      </c>
      <c r="M66" s="12">
        <f t="shared" si="12"/>
        <v>0</v>
      </c>
      <c r="N66" s="12">
        <f t="shared" si="12"/>
        <v>0</v>
      </c>
    </row>
    <row r="67" spans="1:14" ht="12.75" hidden="1">
      <c r="A67" s="74"/>
      <c r="B67" s="109"/>
      <c r="C67" s="110"/>
      <c r="D67" s="111"/>
      <c r="E67" s="74"/>
      <c r="F67" s="74"/>
      <c r="G67" s="83"/>
      <c r="H67" s="15" t="s">
        <v>31</v>
      </c>
      <c r="I67" s="30">
        <f>SUM(J67:N67)</f>
        <v>0</v>
      </c>
      <c r="J67" s="31"/>
      <c r="K67" s="32"/>
      <c r="L67" s="32">
        <v>0</v>
      </c>
      <c r="M67" s="32"/>
      <c r="N67" s="33"/>
    </row>
    <row r="68" spans="1:14" ht="12.75" hidden="1">
      <c r="A68" s="74"/>
      <c r="B68" s="109"/>
      <c r="C68" s="110"/>
      <c r="D68" s="111"/>
      <c r="E68" s="74"/>
      <c r="F68" s="74"/>
      <c r="G68" s="83"/>
      <c r="H68" s="20" t="s">
        <v>45</v>
      </c>
      <c r="I68" s="21">
        <f>SUM(J68:N68)</f>
        <v>0</v>
      </c>
      <c r="J68" s="22"/>
      <c r="K68" s="23"/>
      <c r="L68" s="23"/>
      <c r="M68" s="23"/>
      <c r="N68" s="34"/>
    </row>
    <row r="69" spans="1:14" ht="12.75" hidden="1">
      <c r="A69" s="74"/>
      <c r="B69" s="109"/>
      <c r="C69" s="110"/>
      <c r="D69" s="111"/>
      <c r="E69" s="74"/>
      <c r="F69" s="74"/>
      <c r="G69" s="83"/>
      <c r="H69" s="20" t="s">
        <v>33</v>
      </c>
      <c r="I69" s="21">
        <f>SUM(J69:N69)</f>
        <v>0</v>
      </c>
      <c r="J69" s="22"/>
      <c r="K69" s="23"/>
      <c r="L69" s="23"/>
      <c r="M69" s="23"/>
      <c r="N69" s="34"/>
    </row>
    <row r="70" spans="1:14" ht="12.75" hidden="1">
      <c r="A70" s="74"/>
      <c r="B70" s="109"/>
      <c r="C70" s="110"/>
      <c r="D70" s="111"/>
      <c r="E70" s="74"/>
      <c r="F70" s="74"/>
      <c r="G70" s="83"/>
      <c r="H70" s="20" t="s">
        <v>34</v>
      </c>
      <c r="I70" s="21">
        <f>SUM(J70:N70)</f>
        <v>0</v>
      </c>
      <c r="J70" s="22"/>
      <c r="K70" s="23"/>
      <c r="L70" s="23"/>
      <c r="M70" s="23"/>
      <c r="N70" s="34"/>
    </row>
    <row r="71" spans="1:14" ht="12.75" hidden="1">
      <c r="A71" s="75"/>
      <c r="B71" s="112"/>
      <c r="C71" s="113"/>
      <c r="D71" s="114"/>
      <c r="E71" s="75"/>
      <c r="F71" s="75"/>
      <c r="G71" s="84"/>
      <c r="H71" s="20" t="s">
        <v>35</v>
      </c>
      <c r="I71" s="21">
        <f>SUM(J71:N71)</f>
        <v>0</v>
      </c>
      <c r="J71" s="22"/>
      <c r="K71" s="23"/>
      <c r="L71" s="23">
        <v>0</v>
      </c>
      <c r="M71" s="23"/>
      <c r="N71" s="34"/>
    </row>
    <row r="72" spans="1:14" ht="12.75" customHeight="1">
      <c r="A72" s="73">
        <v>9</v>
      </c>
      <c r="B72" s="76" t="s">
        <v>46</v>
      </c>
      <c r="C72" s="107"/>
      <c r="D72" s="108"/>
      <c r="E72" s="73">
        <v>2007</v>
      </c>
      <c r="F72" s="73">
        <v>2010</v>
      </c>
      <c r="G72" s="115">
        <f>I72+1016432</f>
        <v>4429021</v>
      </c>
      <c r="H72" s="11" t="s">
        <v>30</v>
      </c>
      <c r="I72" s="12">
        <f aca="true" t="shared" si="13" ref="I72:N72">SUM(I73:I82)</f>
        <v>3412589</v>
      </c>
      <c r="J72" s="12">
        <f t="shared" si="13"/>
        <v>1849589</v>
      </c>
      <c r="K72" s="12">
        <f t="shared" si="13"/>
        <v>1563000</v>
      </c>
      <c r="L72" s="12">
        <f t="shared" si="13"/>
        <v>0</v>
      </c>
      <c r="M72" s="12">
        <f t="shared" si="13"/>
        <v>0</v>
      </c>
      <c r="N72" s="12">
        <f t="shared" si="13"/>
        <v>0</v>
      </c>
    </row>
    <row r="73" spans="1:14" ht="12.75">
      <c r="A73" s="74"/>
      <c r="B73" s="109"/>
      <c r="C73" s="118"/>
      <c r="D73" s="111"/>
      <c r="E73" s="74"/>
      <c r="F73" s="74"/>
      <c r="G73" s="74"/>
      <c r="H73" s="47" t="s">
        <v>31</v>
      </c>
      <c r="I73" s="30">
        <f>SUM(J73:N73)</f>
        <v>369589</v>
      </c>
      <c r="J73" s="31">
        <v>369589</v>
      </c>
      <c r="K73" s="32"/>
      <c r="L73" s="32"/>
      <c r="M73" s="32"/>
      <c r="N73" s="33"/>
    </row>
    <row r="74" spans="1:14" ht="12.75">
      <c r="A74" s="74"/>
      <c r="B74" s="109"/>
      <c r="C74" s="118"/>
      <c r="D74" s="111"/>
      <c r="E74" s="74"/>
      <c r="F74" s="74"/>
      <c r="G74" s="74"/>
      <c r="H74" s="20" t="s">
        <v>32</v>
      </c>
      <c r="I74" s="30">
        <f aca="true" t="shared" si="14" ref="I74:I82">SUM(J74:N74)</f>
        <v>500000</v>
      </c>
      <c r="J74" s="22">
        <v>500000</v>
      </c>
      <c r="K74" s="23"/>
      <c r="L74" s="23"/>
      <c r="M74" s="23"/>
      <c r="N74" s="34"/>
    </row>
    <row r="75" spans="1:14" ht="12.75" customHeight="1">
      <c r="A75" s="74"/>
      <c r="B75" s="109"/>
      <c r="C75" s="118"/>
      <c r="D75" s="111"/>
      <c r="E75" s="74"/>
      <c r="F75" s="74"/>
      <c r="G75" s="74"/>
      <c r="H75" s="46" t="s">
        <v>33</v>
      </c>
      <c r="I75" s="30">
        <f t="shared" si="14"/>
        <v>777000</v>
      </c>
      <c r="J75" s="22">
        <v>777000</v>
      </c>
      <c r="K75" s="23"/>
      <c r="L75" s="23"/>
      <c r="M75" s="23"/>
      <c r="N75" s="34"/>
    </row>
    <row r="76" spans="1:14" ht="12.75" customHeight="1">
      <c r="A76" s="74"/>
      <c r="B76" s="109"/>
      <c r="C76" s="118"/>
      <c r="D76" s="111"/>
      <c r="E76" s="74"/>
      <c r="F76" s="74"/>
      <c r="G76" s="74"/>
      <c r="H76" s="46" t="s">
        <v>34</v>
      </c>
      <c r="I76" s="30">
        <f t="shared" si="14"/>
        <v>193000</v>
      </c>
      <c r="J76" s="22">
        <v>193000</v>
      </c>
      <c r="K76" s="23"/>
      <c r="L76" s="23"/>
      <c r="M76" s="23"/>
      <c r="N76" s="34"/>
    </row>
    <row r="77" spans="1:14" ht="12.75" customHeight="1">
      <c r="A77" s="74"/>
      <c r="B77" s="109"/>
      <c r="C77" s="118"/>
      <c r="D77" s="111"/>
      <c r="E77" s="74"/>
      <c r="F77" s="74"/>
      <c r="G77" s="74"/>
      <c r="H77" s="46" t="s">
        <v>35</v>
      </c>
      <c r="I77" s="43">
        <f t="shared" si="14"/>
        <v>0</v>
      </c>
      <c r="J77" s="48"/>
      <c r="K77" s="49"/>
      <c r="L77" s="49"/>
      <c r="M77" s="49"/>
      <c r="N77" s="50"/>
    </row>
    <row r="78" spans="1:14" ht="12.75" customHeight="1">
      <c r="A78" s="74"/>
      <c r="B78" s="76" t="s">
        <v>47</v>
      </c>
      <c r="C78" s="107"/>
      <c r="D78" s="108"/>
      <c r="E78" s="74"/>
      <c r="F78" s="74"/>
      <c r="G78" s="74"/>
      <c r="H78" s="47" t="s">
        <v>31</v>
      </c>
      <c r="I78" s="16">
        <f t="shared" si="14"/>
        <v>1573000</v>
      </c>
      <c r="J78" s="51">
        <v>10000</v>
      </c>
      <c r="K78" s="52">
        <v>1563000</v>
      </c>
      <c r="L78" s="52"/>
      <c r="M78" s="52"/>
      <c r="N78" s="53"/>
    </row>
    <row r="79" spans="1:14" ht="12.75" customHeight="1">
      <c r="A79" s="74"/>
      <c r="B79" s="109"/>
      <c r="C79" s="110"/>
      <c r="D79" s="111"/>
      <c r="E79" s="74"/>
      <c r="F79" s="74"/>
      <c r="G79" s="74"/>
      <c r="H79" s="20" t="s">
        <v>32</v>
      </c>
      <c r="I79" s="30">
        <f t="shared" si="14"/>
        <v>0</v>
      </c>
      <c r="J79" s="48"/>
      <c r="K79" s="49"/>
      <c r="L79" s="49"/>
      <c r="M79" s="49"/>
      <c r="N79" s="50"/>
    </row>
    <row r="80" spans="1:14" ht="12.75" customHeight="1">
      <c r="A80" s="74"/>
      <c r="B80" s="109"/>
      <c r="C80" s="110"/>
      <c r="D80" s="111"/>
      <c r="E80" s="74"/>
      <c r="F80" s="74"/>
      <c r="G80" s="74"/>
      <c r="H80" s="46" t="s">
        <v>33</v>
      </c>
      <c r="I80" s="30">
        <f t="shared" si="14"/>
        <v>0</v>
      </c>
      <c r="J80" s="48"/>
      <c r="K80" s="49"/>
      <c r="L80" s="49"/>
      <c r="M80" s="49"/>
      <c r="N80" s="50"/>
    </row>
    <row r="81" spans="1:14" ht="12.75" customHeight="1">
      <c r="A81" s="74"/>
      <c r="B81" s="109"/>
      <c r="C81" s="110"/>
      <c r="D81" s="111"/>
      <c r="E81" s="74"/>
      <c r="F81" s="74"/>
      <c r="G81" s="74"/>
      <c r="H81" s="46" t="s">
        <v>34</v>
      </c>
      <c r="I81" s="30">
        <f t="shared" si="14"/>
        <v>0</v>
      </c>
      <c r="J81" s="54"/>
      <c r="K81" s="23"/>
      <c r="L81" s="23"/>
      <c r="M81" s="23"/>
      <c r="N81" s="34"/>
    </row>
    <row r="82" spans="1:14" ht="12.75" customHeight="1">
      <c r="A82" s="74"/>
      <c r="B82" s="112"/>
      <c r="C82" s="113"/>
      <c r="D82" s="114"/>
      <c r="E82" s="74"/>
      <c r="F82" s="74"/>
      <c r="G82" s="74"/>
      <c r="H82" s="46" t="s">
        <v>35</v>
      </c>
      <c r="I82" s="55">
        <f t="shared" si="14"/>
        <v>0</v>
      </c>
      <c r="J82" s="56"/>
      <c r="K82" s="28"/>
      <c r="L82" s="28"/>
      <c r="M82" s="28"/>
      <c r="N82" s="29"/>
    </row>
    <row r="83" spans="1:14" ht="12.75" customHeight="1">
      <c r="A83" s="106" t="s">
        <v>48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2"/>
    </row>
    <row r="84" spans="1:14" ht="18" customHeight="1">
      <c r="A84" s="80">
        <v>10</v>
      </c>
      <c r="B84" s="81" t="s">
        <v>49</v>
      </c>
      <c r="C84" s="81"/>
      <c r="D84" s="81"/>
      <c r="E84" s="80"/>
      <c r="F84" s="80"/>
      <c r="G84" s="82">
        <f>I84+49009</f>
        <v>2438009</v>
      </c>
      <c r="H84" s="11" t="s">
        <v>30</v>
      </c>
      <c r="I84" s="12">
        <f aca="true" t="shared" si="15" ref="I84:N84">SUM(I85:I90)</f>
        <v>2389000</v>
      </c>
      <c r="J84" s="13">
        <f t="shared" si="15"/>
        <v>47000</v>
      </c>
      <c r="K84" s="14">
        <f t="shared" si="15"/>
        <v>233400</v>
      </c>
      <c r="L84" s="14">
        <f t="shared" si="15"/>
        <v>941600</v>
      </c>
      <c r="M84" s="14">
        <f t="shared" si="15"/>
        <v>0</v>
      </c>
      <c r="N84" s="14">
        <f t="shared" si="15"/>
        <v>1167000</v>
      </c>
    </row>
    <row r="85" spans="1:14" ht="12.75" customHeight="1">
      <c r="A85" s="80"/>
      <c r="B85" s="81"/>
      <c r="C85" s="81"/>
      <c r="D85" s="81"/>
      <c r="E85" s="80"/>
      <c r="F85" s="80"/>
      <c r="G85" s="83"/>
      <c r="H85" s="15" t="s">
        <v>31</v>
      </c>
      <c r="I85" s="30">
        <f aca="true" t="shared" si="16" ref="I85:I90">SUM(J85:N85)</f>
        <v>405100</v>
      </c>
      <c r="J85" s="31">
        <v>47000</v>
      </c>
      <c r="K85" s="32">
        <v>35010</v>
      </c>
      <c r="L85" s="32">
        <v>148040</v>
      </c>
      <c r="M85" s="32"/>
      <c r="N85" s="35">
        <v>175050</v>
      </c>
    </row>
    <row r="86" spans="1:14" ht="12.75" customHeight="1">
      <c r="A86" s="80"/>
      <c r="B86" s="81"/>
      <c r="C86" s="81"/>
      <c r="D86" s="81"/>
      <c r="E86" s="80"/>
      <c r="F86" s="80"/>
      <c r="G86" s="83"/>
      <c r="H86" s="20" t="s">
        <v>32</v>
      </c>
      <c r="I86" s="21">
        <f t="shared" si="16"/>
        <v>0</v>
      </c>
      <c r="J86" s="22"/>
      <c r="K86" s="23"/>
      <c r="L86" s="23"/>
      <c r="M86" s="23"/>
      <c r="N86" s="36"/>
    </row>
    <row r="87" spans="1:14" ht="12.75" customHeight="1">
      <c r="A87" s="80"/>
      <c r="B87" s="81"/>
      <c r="C87" s="81"/>
      <c r="D87" s="81"/>
      <c r="E87" s="80"/>
      <c r="F87" s="80"/>
      <c r="G87" s="83"/>
      <c r="H87" s="20" t="s">
        <v>33</v>
      </c>
      <c r="I87" s="21">
        <f t="shared" si="16"/>
        <v>0</v>
      </c>
      <c r="J87" s="22"/>
      <c r="K87" s="23"/>
      <c r="L87" s="23"/>
      <c r="M87" s="23"/>
      <c r="N87" s="36"/>
    </row>
    <row r="88" spans="1:14" ht="12.75" customHeight="1">
      <c r="A88" s="80"/>
      <c r="B88" s="81"/>
      <c r="C88" s="81"/>
      <c r="D88" s="81"/>
      <c r="E88" s="80"/>
      <c r="F88" s="80"/>
      <c r="G88" s="83"/>
      <c r="H88" s="20" t="s">
        <v>34</v>
      </c>
      <c r="I88" s="21">
        <f t="shared" si="16"/>
        <v>0</v>
      </c>
      <c r="J88" s="22"/>
      <c r="K88" s="23"/>
      <c r="L88" s="23"/>
      <c r="M88" s="23"/>
      <c r="N88" s="36"/>
    </row>
    <row r="89" spans="1:14" ht="12.75" customHeight="1">
      <c r="A89" s="80"/>
      <c r="B89" s="81"/>
      <c r="C89" s="81"/>
      <c r="D89" s="81"/>
      <c r="E89" s="80"/>
      <c r="F89" s="80"/>
      <c r="G89" s="83"/>
      <c r="H89" s="20" t="s">
        <v>35</v>
      </c>
      <c r="I89" s="21">
        <f t="shared" si="16"/>
        <v>1983900</v>
      </c>
      <c r="J89" s="22"/>
      <c r="K89" s="23">
        <v>198390</v>
      </c>
      <c r="L89" s="23">
        <v>793560</v>
      </c>
      <c r="M89" s="23"/>
      <c r="N89" s="36">
        <v>991950</v>
      </c>
    </row>
    <row r="90" spans="1:14" ht="13.5" customHeight="1">
      <c r="A90" s="80"/>
      <c r="B90" s="81"/>
      <c r="C90" s="81"/>
      <c r="D90" s="81"/>
      <c r="E90" s="80"/>
      <c r="F90" s="80"/>
      <c r="G90" s="84"/>
      <c r="H90" s="25"/>
      <c r="I90" s="26">
        <f t="shared" si="16"/>
        <v>0</v>
      </c>
      <c r="J90" s="27"/>
      <c r="K90" s="28"/>
      <c r="L90" s="28"/>
      <c r="M90" s="28"/>
      <c r="N90" s="57"/>
    </row>
    <row r="91" spans="1:14" ht="12.75" customHeight="1">
      <c r="A91" s="80">
        <v>11</v>
      </c>
      <c r="B91" s="81" t="s">
        <v>50</v>
      </c>
      <c r="C91" s="81"/>
      <c r="D91" s="81"/>
      <c r="E91" s="80"/>
      <c r="F91" s="80"/>
      <c r="G91" s="82">
        <f>I91+26840</f>
        <v>1091840</v>
      </c>
      <c r="H91" s="11" t="s">
        <v>30</v>
      </c>
      <c r="I91" s="12">
        <f aca="true" t="shared" si="17" ref="I91:N91">SUM(I92:I96)</f>
        <v>1065000</v>
      </c>
      <c r="J91" s="13">
        <f t="shared" si="17"/>
        <v>365000</v>
      </c>
      <c r="K91" s="14">
        <f t="shared" si="17"/>
        <v>700000</v>
      </c>
      <c r="L91" s="14">
        <f t="shared" si="17"/>
        <v>0</v>
      </c>
      <c r="M91" s="14">
        <f t="shared" si="17"/>
        <v>0</v>
      </c>
      <c r="N91" s="14">
        <f t="shared" si="17"/>
        <v>0</v>
      </c>
    </row>
    <row r="92" spans="1:14" ht="12.75" customHeight="1">
      <c r="A92" s="80"/>
      <c r="B92" s="81"/>
      <c r="C92" s="81"/>
      <c r="D92" s="81"/>
      <c r="E92" s="80"/>
      <c r="F92" s="80"/>
      <c r="G92" s="83"/>
      <c r="H92" s="15" t="s">
        <v>31</v>
      </c>
      <c r="I92" s="30">
        <f>SUM(J92:N92)</f>
        <v>1065000</v>
      </c>
      <c r="J92" s="31">
        <v>365000</v>
      </c>
      <c r="K92" s="32">
        <v>700000</v>
      </c>
      <c r="L92" s="32"/>
      <c r="M92" s="32"/>
      <c r="N92" s="35"/>
    </row>
    <row r="93" spans="1:14" ht="12.75" customHeight="1">
      <c r="A93" s="80"/>
      <c r="B93" s="81"/>
      <c r="C93" s="81"/>
      <c r="D93" s="81"/>
      <c r="E93" s="80"/>
      <c r="F93" s="80"/>
      <c r="G93" s="83"/>
      <c r="H93" s="20" t="s">
        <v>32</v>
      </c>
      <c r="I93" s="21">
        <f>SUM(J93:N93)</f>
        <v>0</v>
      </c>
      <c r="J93" s="22"/>
      <c r="K93" s="23"/>
      <c r="L93" s="23"/>
      <c r="M93" s="23"/>
      <c r="N93" s="36"/>
    </row>
    <row r="94" spans="1:14" ht="12.75" customHeight="1">
      <c r="A94" s="80"/>
      <c r="B94" s="81"/>
      <c r="C94" s="81"/>
      <c r="D94" s="81"/>
      <c r="E94" s="80"/>
      <c r="F94" s="80"/>
      <c r="G94" s="83"/>
      <c r="H94" s="20" t="s">
        <v>33</v>
      </c>
      <c r="I94" s="21">
        <f>SUM(J94:N94)</f>
        <v>0</v>
      </c>
      <c r="J94" s="22"/>
      <c r="K94" s="23"/>
      <c r="L94" s="23"/>
      <c r="M94" s="23"/>
      <c r="N94" s="36"/>
    </row>
    <row r="95" spans="1:14" ht="12.75" customHeight="1">
      <c r="A95" s="80"/>
      <c r="B95" s="81"/>
      <c r="C95" s="81"/>
      <c r="D95" s="81"/>
      <c r="E95" s="80"/>
      <c r="F95" s="80"/>
      <c r="G95" s="83"/>
      <c r="H95" s="20" t="s">
        <v>34</v>
      </c>
      <c r="I95" s="21">
        <f>SUM(J95:N95)</f>
        <v>0</v>
      </c>
      <c r="J95" s="22"/>
      <c r="K95" s="23"/>
      <c r="L95" s="23"/>
      <c r="M95" s="23"/>
      <c r="N95" s="36"/>
    </row>
    <row r="96" spans="1:14" ht="12.75" customHeight="1">
      <c r="A96" s="80"/>
      <c r="B96" s="81"/>
      <c r="C96" s="81"/>
      <c r="D96" s="81"/>
      <c r="E96" s="80"/>
      <c r="F96" s="80"/>
      <c r="G96" s="83"/>
      <c r="H96" s="20" t="s">
        <v>35</v>
      </c>
      <c r="I96" s="21">
        <f>SUM(J96:N96)</f>
        <v>0</v>
      </c>
      <c r="J96" s="22"/>
      <c r="K96" s="23"/>
      <c r="L96" s="23"/>
      <c r="M96" s="23"/>
      <c r="N96" s="36"/>
    </row>
    <row r="97" spans="1:14" ht="18" customHeight="1">
      <c r="A97" s="80">
        <v>12</v>
      </c>
      <c r="B97" s="81" t="s">
        <v>51</v>
      </c>
      <c r="C97" s="81"/>
      <c r="D97" s="81"/>
      <c r="E97" s="80"/>
      <c r="F97" s="80"/>
      <c r="G97" s="82">
        <f>I97+74480</f>
        <v>2473480</v>
      </c>
      <c r="H97" s="11" t="s">
        <v>30</v>
      </c>
      <c r="I97" s="12">
        <f aca="true" t="shared" si="18" ref="I97:N97">SUM(I98:I103)</f>
        <v>2399000</v>
      </c>
      <c r="J97" s="13">
        <f t="shared" si="18"/>
        <v>534000</v>
      </c>
      <c r="K97" s="14">
        <f t="shared" si="18"/>
        <v>1840000</v>
      </c>
      <c r="L97" s="14">
        <f t="shared" si="18"/>
        <v>25000</v>
      </c>
      <c r="M97" s="14">
        <f t="shared" si="18"/>
        <v>0</v>
      </c>
      <c r="N97" s="14">
        <f t="shared" si="18"/>
        <v>0</v>
      </c>
    </row>
    <row r="98" spans="1:14" ht="12.75" customHeight="1">
      <c r="A98" s="80"/>
      <c r="B98" s="81"/>
      <c r="C98" s="81"/>
      <c r="D98" s="81"/>
      <c r="E98" s="80"/>
      <c r="F98" s="80"/>
      <c r="G98" s="83"/>
      <c r="H98" s="15" t="s">
        <v>31</v>
      </c>
      <c r="I98" s="30">
        <f aca="true" t="shared" si="19" ref="I98:I103">SUM(J98:N98)</f>
        <v>819000</v>
      </c>
      <c r="J98" s="31">
        <v>534000</v>
      </c>
      <c r="K98" s="32">
        <v>280000</v>
      </c>
      <c r="L98" s="32">
        <v>5000</v>
      </c>
      <c r="M98" s="32"/>
      <c r="N98" s="35"/>
    </row>
    <row r="99" spans="1:14" ht="12.75" customHeight="1">
      <c r="A99" s="80"/>
      <c r="B99" s="81"/>
      <c r="C99" s="81"/>
      <c r="D99" s="81"/>
      <c r="E99" s="80"/>
      <c r="F99" s="80"/>
      <c r="G99" s="83"/>
      <c r="H99" s="20" t="s">
        <v>32</v>
      </c>
      <c r="I99" s="21">
        <f t="shared" si="19"/>
        <v>0</v>
      </c>
      <c r="J99" s="22"/>
      <c r="K99" s="23"/>
      <c r="L99" s="23"/>
      <c r="M99" s="23"/>
      <c r="N99" s="36"/>
    </row>
    <row r="100" spans="1:14" ht="12.75" customHeight="1">
      <c r="A100" s="80"/>
      <c r="B100" s="81"/>
      <c r="C100" s="81"/>
      <c r="D100" s="81"/>
      <c r="E100" s="80"/>
      <c r="F100" s="80"/>
      <c r="G100" s="83"/>
      <c r="H100" s="20" t="s">
        <v>33</v>
      </c>
      <c r="I100" s="21">
        <f t="shared" si="19"/>
        <v>0</v>
      </c>
      <c r="J100" s="22"/>
      <c r="K100" s="23"/>
      <c r="L100" s="23"/>
      <c r="M100" s="23"/>
      <c r="N100" s="36"/>
    </row>
    <row r="101" spans="1:14" ht="12.75" customHeight="1">
      <c r="A101" s="80"/>
      <c r="B101" s="81"/>
      <c r="C101" s="81"/>
      <c r="D101" s="81"/>
      <c r="E101" s="80"/>
      <c r="F101" s="80"/>
      <c r="G101" s="83"/>
      <c r="H101" s="20" t="s">
        <v>34</v>
      </c>
      <c r="I101" s="21">
        <f t="shared" si="19"/>
        <v>0</v>
      </c>
      <c r="J101" s="22"/>
      <c r="K101" s="23"/>
      <c r="L101" s="23"/>
      <c r="M101" s="23"/>
      <c r="N101" s="36"/>
    </row>
    <row r="102" spans="1:14" ht="12.75" customHeight="1">
      <c r="A102" s="80"/>
      <c r="B102" s="81"/>
      <c r="C102" s="81"/>
      <c r="D102" s="81"/>
      <c r="E102" s="80"/>
      <c r="F102" s="80"/>
      <c r="G102" s="83"/>
      <c r="H102" s="20" t="s">
        <v>35</v>
      </c>
      <c r="I102" s="21">
        <f t="shared" si="19"/>
        <v>1580000</v>
      </c>
      <c r="J102" s="22"/>
      <c r="K102" s="23">
        <v>1560000</v>
      </c>
      <c r="L102" s="23">
        <v>20000</v>
      </c>
      <c r="M102" s="23"/>
      <c r="N102" s="36"/>
    </row>
    <row r="103" spans="1:14" ht="12.75">
      <c r="A103" s="80"/>
      <c r="B103" s="81"/>
      <c r="C103" s="81"/>
      <c r="D103" s="81"/>
      <c r="E103" s="80"/>
      <c r="F103" s="80"/>
      <c r="G103" s="84"/>
      <c r="H103" s="25"/>
      <c r="I103" s="26">
        <f t="shared" si="19"/>
        <v>0</v>
      </c>
      <c r="J103" s="27"/>
      <c r="K103" s="28"/>
      <c r="L103" s="28"/>
      <c r="M103" s="28"/>
      <c r="N103" s="57"/>
    </row>
    <row r="104" spans="1:14" ht="12.75">
      <c r="A104" s="106" t="s">
        <v>52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2.75">
      <c r="A105" s="80">
        <v>13</v>
      </c>
      <c r="B105" s="81" t="s">
        <v>53</v>
      </c>
      <c r="C105" s="81"/>
      <c r="D105" s="81"/>
      <c r="E105" s="80">
        <v>2007</v>
      </c>
      <c r="F105" s="80">
        <v>2010</v>
      </c>
      <c r="G105" s="82">
        <f>39764+I105</f>
        <v>804764</v>
      </c>
      <c r="H105" s="11" t="s">
        <v>30</v>
      </c>
      <c r="I105" s="12">
        <f aca="true" t="shared" si="20" ref="I105:N105">SUM(I106:I111)</f>
        <v>765000</v>
      </c>
      <c r="J105" s="13">
        <f t="shared" si="20"/>
        <v>585000</v>
      </c>
      <c r="K105" s="14">
        <f t="shared" si="20"/>
        <v>180000</v>
      </c>
      <c r="L105" s="14">
        <f t="shared" si="20"/>
        <v>0</v>
      </c>
      <c r="M105" s="14">
        <f t="shared" si="20"/>
        <v>0</v>
      </c>
      <c r="N105" s="14">
        <f t="shared" si="20"/>
        <v>0</v>
      </c>
    </row>
    <row r="106" spans="1:14" ht="12.75">
      <c r="A106" s="80"/>
      <c r="B106" s="81"/>
      <c r="C106" s="81"/>
      <c r="D106" s="81"/>
      <c r="E106" s="80"/>
      <c r="F106" s="80"/>
      <c r="G106" s="83"/>
      <c r="H106" s="15" t="s">
        <v>31</v>
      </c>
      <c r="I106" s="21">
        <f aca="true" t="shared" si="21" ref="I106:I111">SUM(J106:N106)</f>
        <v>365000</v>
      </c>
      <c r="J106" s="31">
        <v>185000</v>
      </c>
      <c r="K106" s="32">
        <v>180000</v>
      </c>
      <c r="L106" s="32"/>
      <c r="M106" s="32"/>
      <c r="N106" s="33"/>
    </row>
    <row r="107" spans="1:14" ht="12.75">
      <c r="A107" s="80"/>
      <c r="B107" s="81"/>
      <c r="C107" s="81"/>
      <c r="D107" s="81"/>
      <c r="E107" s="80"/>
      <c r="F107" s="80"/>
      <c r="G107" s="83"/>
      <c r="H107" s="20" t="s">
        <v>32</v>
      </c>
      <c r="I107" s="21">
        <f t="shared" si="21"/>
        <v>0</v>
      </c>
      <c r="J107" s="22"/>
      <c r="K107" s="23"/>
      <c r="L107" s="23"/>
      <c r="M107" s="23"/>
      <c r="N107" s="34"/>
    </row>
    <row r="108" spans="1:14" ht="12.75">
      <c r="A108" s="80"/>
      <c r="B108" s="81"/>
      <c r="C108" s="81"/>
      <c r="D108" s="81"/>
      <c r="E108" s="80"/>
      <c r="F108" s="80"/>
      <c r="G108" s="83"/>
      <c r="H108" s="20" t="s">
        <v>33</v>
      </c>
      <c r="I108" s="21">
        <f t="shared" si="21"/>
        <v>400000</v>
      </c>
      <c r="J108" s="22">
        <v>400000</v>
      </c>
      <c r="K108" s="23"/>
      <c r="L108" s="23"/>
      <c r="M108" s="23"/>
      <c r="N108" s="34"/>
    </row>
    <row r="109" spans="1:14" ht="12.75">
      <c r="A109" s="80"/>
      <c r="B109" s="81"/>
      <c r="C109" s="81"/>
      <c r="D109" s="81"/>
      <c r="E109" s="80"/>
      <c r="F109" s="80"/>
      <c r="G109" s="83"/>
      <c r="H109" s="20" t="s">
        <v>34</v>
      </c>
      <c r="I109" s="21">
        <f t="shared" si="21"/>
        <v>0</v>
      </c>
      <c r="J109" s="22"/>
      <c r="K109" s="23"/>
      <c r="L109" s="23"/>
      <c r="M109" s="23"/>
      <c r="N109" s="34"/>
    </row>
    <row r="110" spans="1:14" ht="12.75">
      <c r="A110" s="80"/>
      <c r="B110" s="81"/>
      <c r="C110" s="81"/>
      <c r="D110" s="81"/>
      <c r="E110" s="80"/>
      <c r="F110" s="80"/>
      <c r="G110" s="83"/>
      <c r="H110" s="20" t="s">
        <v>35</v>
      </c>
      <c r="I110" s="21">
        <f t="shared" si="21"/>
        <v>0</v>
      </c>
      <c r="J110" s="22"/>
      <c r="K110" s="23"/>
      <c r="L110" s="23"/>
      <c r="M110" s="23"/>
      <c r="N110" s="34"/>
    </row>
    <row r="111" spans="1:14" ht="13.5" thickBot="1">
      <c r="A111" s="80"/>
      <c r="B111" s="81"/>
      <c r="C111" s="81"/>
      <c r="D111" s="81"/>
      <c r="E111" s="80"/>
      <c r="F111" s="80"/>
      <c r="G111" s="84"/>
      <c r="H111" s="25"/>
      <c r="I111" s="26">
        <f t="shared" si="21"/>
        <v>0</v>
      </c>
      <c r="J111" s="27"/>
      <c r="K111" s="28"/>
      <c r="L111" s="28"/>
      <c r="M111" s="28"/>
      <c r="N111" s="29"/>
    </row>
    <row r="112" spans="1:14" ht="13.5" hidden="1" thickBot="1">
      <c r="A112" s="80"/>
      <c r="B112" s="81"/>
      <c r="C112" s="81"/>
      <c r="D112" s="81"/>
      <c r="E112" s="80"/>
      <c r="F112" s="80"/>
      <c r="G112" s="82">
        <f>I112</f>
        <v>0</v>
      </c>
      <c r="H112" s="58" t="s">
        <v>30</v>
      </c>
      <c r="I112" s="12">
        <f aca="true" t="shared" si="22" ref="I112:N112">SUM(I113:I118)</f>
        <v>0</v>
      </c>
      <c r="J112" s="13">
        <f t="shared" si="22"/>
        <v>0</v>
      </c>
      <c r="K112" s="14">
        <f t="shared" si="22"/>
        <v>0</v>
      </c>
      <c r="L112" s="14">
        <f t="shared" si="22"/>
        <v>0</v>
      </c>
      <c r="M112" s="14">
        <f t="shared" si="22"/>
        <v>0</v>
      </c>
      <c r="N112" s="14">
        <f t="shared" si="22"/>
        <v>0</v>
      </c>
    </row>
    <row r="113" spans="1:14" ht="13.5" hidden="1" thickBot="1">
      <c r="A113" s="80"/>
      <c r="B113" s="81"/>
      <c r="C113" s="81"/>
      <c r="D113" s="81"/>
      <c r="E113" s="80"/>
      <c r="F113" s="80"/>
      <c r="G113" s="83"/>
      <c r="H113" s="47" t="s">
        <v>54</v>
      </c>
      <c r="I113" s="30">
        <f aca="true" t="shared" si="23" ref="I113:I118">SUM(J113:N113)</f>
        <v>0</v>
      </c>
      <c r="J113" s="31"/>
      <c r="K113" s="32"/>
      <c r="L113" s="32"/>
      <c r="M113" s="32"/>
      <c r="N113" s="33"/>
    </row>
    <row r="114" spans="1:14" ht="13.5" hidden="1" thickBot="1">
      <c r="A114" s="80"/>
      <c r="B114" s="81"/>
      <c r="C114" s="81"/>
      <c r="D114" s="81"/>
      <c r="E114" s="80"/>
      <c r="F114" s="80"/>
      <c r="G114" s="83"/>
      <c r="H114" s="46" t="s">
        <v>55</v>
      </c>
      <c r="I114" s="21">
        <f t="shared" si="23"/>
        <v>0</v>
      </c>
      <c r="J114" s="22"/>
      <c r="K114" s="23"/>
      <c r="L114" s="23"/>
      <c r="M114" s="23"/>
      <c r="N114" s="34"/>
    </row>
    <row r="115" spans="1:14" ht="13.5" hidden="1" thickBot="1">
      <c r="A115" s="80"/>
      <c r="B115" s="81"/>
      <c r="C115" s="81"/>
      <c r="D115" s="81"/>
      <c r="E115" s="80"/>
      <c r="F115" s="80"/>
      <c r="G115" s="83"/>
      <c r="H115" s="46" t="s">
        <v>56</v>
      </c>
      <c r="I115" s="21">
        <f t="shared" si="23"/>
        <v>0</v>
      </c>
      <c r="J115" s="22"/>
      <c r="K115" s="23"/>
      <c r="L115" s="23"/>
      <c r="M115" s="23"/>
      <c r="N115" s="34"/>
    </row>
    <row r="116" spans="1:14" ht="13.5" hidden="1" thickBot="1">
      <c r="A116" s="80"/>
      <c r="B116" s="81"/>
      <c r="C116" s="81"/>
      <c r="D116" s="81"/>
      <c r="E116" s="80"/>
      <c r="F116" s="80"/>
      <c r="G116" s="83"/>
      <c r="H116" s="46" t="s">
        <v>57</v>
      </c>
      <c r="I116" s="21">
        <f t="shared" si="23"/>
        <v>0</v>
      </c>
      <c r="J116" s="22"/>
      <c r="K116" s="23"/>
      <c r="L116" s="23"/>
      <c r="M116" s="23"/>
      <c r="N116" s="34"/>
    </row>
    <row r="117" spans="1:14" ht="13.5" hidden="1" thickBot="1">
      <c r="A117" s="80"/>
      <c r="B117" s="81"/>
      <c r="C117" s="81"/>
      <c r="D117" s="81"/>
      <c r="E117" s="80"/>
      <c r="F117" s="80"/>
      <c r="G117" s="83"/>
      <c r="H117" s="46"/>
      <c r="I117" s="21">
        <f t="shared" si="23"/>
        <v>0</v>
      </c>
      <c r="J117" s="22"/>
      <c r="K117" s="23"/>
      <c r="L117" s="23"/>
      <c r="M117" s="23"/>
      <c r="N117" s="34"/>
    </row>
    <row r="118" spans="1:14" ht="13.5" hidden="1" thickBot="1">
      <c r="A118" s="80"/>
      <c r="B118" s="81"/>
      <c r="C118" s="81"/>
      <c r="D118" s="81"/>
      <c r="E118" s="80"/>
      <c r="F118" s="80"/>
      <c r="G118" s="84"/>
      <c r="H118" s="25"/>
      <c r="I118" s="26">
        <f t="shared" si="23"/>
        <v>0</v>
      </c>
      <c r="J118" s="27"/>
      <c r="K118" s="28"/>
      <c r="L118" s="28"/>
      <c r="M118" s="28"/>
      <c r="N118" s="29"/>
    </row>
    <row r="119" spans="1:14" ht="13.5" hidden="1" thickBot="1">
      <c r="A119" s="80"/>
      <c r="B119" s="81"/>
      <c r="C119" s="81"/>
      <c r="D119" s="81"/>
      <c r="E119" s="80"/>
      <c r="F119" s="80"/>
      <c r="G119" s="82">
        <f>I119</f>
        <v>0</v>
      </c>
      <c r="H119" s="58" t="s">
        <v>30</v>
      </c>
      <c r="I119" s="12">
        <f aca="true" t="shared" si="24" ref="I119:N119">SUM(I120:I125)</f>
        <v>0</v>
      </c>
      <c r="J119" s="13">
        <f t="shared" si="24"/>
        <v>0</v>
      </c>
      <c r="K119" s="14">
        <f t="shared" si="24"/>
        <v>0</v>
      </c>
      <c r="L119" s="14">
        <f t="shared" si="24"/>
        <v>0</v>
      </c>
      <c r="M119" s="14">
        <f t="shared" si="24"/>
        <v>0</v>
      </c>
      <c r="N119" s="14">
        <f t="shared" si="24"/>
        <v>0</v>
      </c>
    </row>
    <row r="120" spans="1:14" ht="13.5" hidden="1" thickBot="1">
      <c r="A120" s="80"/>
      <c r="B120" s="81"/>
      <c r="C120" s="81"/>
      <c r="D120" s="81"/>
      <c r="E120" s="80"/>
      <c r="F120" s="80"/>
      <c r="G120" s="83"/>
      <c r="H120" s="47" t="s">
        <v>54</v>
      </c>
      <c r="I120" s="30">
        <f aca="true" t="shared" si="25" ref="I120:I125">SUM(J120:N120)</f>
        <v>0</v>
      </c>
      <c r="J120" s="31"/>
      <c r="K120" s="32"/>
      <c r="L120" s="32"/>
      <c r="M120" s="32"/>
      <c r="N120" s="33"/>
    </row>
    <row r="121" spans="1:14" ht="13.5" hidden="1" thickBot="1">
      <c r="A121" s="80"/>
      <c r="B121" s="81"/>
      <c r="C121" s="81"/>
      <c r="D121" s="81"/>
      <c r="E121" s="80"/>
      <c r="F121" s="80"/>
      <c r="G121" s="83"/>
      <c r="H121" s="46" t="s">
        <v>55</v>
      </c>
      <c r="I121" s="21">
        <f t="shared" si="25"/>
        <v>0</v>
      </c>
      <c r="J121" s="22"/>
      <c r="K121" s="23"/>
      <c r="L121" s="23"/>
      <c r="M121" s="23"/>
      <c r="N121" s="34"/>
    </row>
    <row r="122" spans="1:14" ht="13.5" hidden="1" thickBot="1">
      <c r="A122" s="80"/>
      <c r="B122" s="81"/>
      <c r="C122" s="81"/>
      <c r="D122" s="81"/>
      <c r="E122" s="80"/>
      <c r="F122" s="80"/>
      <c r="G122" s="83"/>
      <c r="H122" s="46" t="s">
        <v>56</v>
      </c>
      <c r="I122" s="21">
        <f t="shared" si="25"/>
        <v>0</v>
      </c>
      <c r="J122" s="22"/>
      <c r="K122" s="23"/>
      <c r="L122" s="23"/>
      <c r="M122" s="23"/>
      <c r="N122" s="34"/>
    </row>
    <row r="123" spans="1:14" ht="13.5" hidden="1" thickBot="1">
      <c r="A123" s="80"/>
      <c r="B123" s="81"/>
      <c r="C123" s="81"/>
      <c r="D123" s="81"/>
      <c r="E123" s="80"/>
      <c r="F123" s="80"/>
      <c r="G123" s="83"/>
      <c r="H123" s="46" t="s">
        <v>57</v>
      </c>
      <c r="I123" s="21">
        <f t="shared" si="25"/>
        <v>0</v>
      </c>
      <c r="J123" s="22"/>
      <c r="K123" s="23"/>
      <c r="L123" s="23"/>
      <c r="M123" s="23"/>
      <c r="N123" s="34"/>
    </row>
    <row r="124" spans="1:14" ht="13.5" hidden="1" thickBot="1">
      <c r="A124" s="80"/>
      <c r="B124" s="81"/>
      <c r="C124" s="81"/>
      <c r="D124" s="81"/>
      <c r="E124" s="80"/>
      <c r="F124" s="80"/>
      <c r="G124" s="83"/>
      <c r="H124" s="46"/>
      <c r="I124" s="21">
        <f t="shared" si="25"/>
        <v>0</v>
      </c>
      <c r="J124" s="22"/>
      <c r="K124" s="23"/>
      <c r="L124" s="23"/>
      <c r="M124" s="23"/>
      <c r="N124" s="34"/>
    </row>
    <row r="125" spans="1:14" ht="13.5" hidden="1" thickBot="1">
      <c r="A125" s="80"/>
      <c r="B125" s="81"/>
      <c r="C125" s="81"/>
      <c r="D125" s="81"/>
      <c r="E125" s="80"/>
      <c r="F125" s="80"/>
      <c r="G125" s="84"/>
      <c r="H125" s="25"/>
      <c r="I125" s="26">
        <f t="shared" si="25"/>
        <v>0</v>
      </c>
      <c r="J125" s="27"/>
      <c r="K125" s="28"/>
      <c r="L125" s="28"/>
      <c r="M125" s="28"/>
      <c r="N125" s="29"/>
    </row>
    <row r="126" spans="1:14" ht="13.5" hidden="1" thickBot="1">
      <c r="A126" s="80"/>
      <c r="B126" s="81"/>
      <c r="C126" s="81"/>
      <c r="D126" s="81"/>
      <c r="E126" s="80"/>
      <c r="F126" s="80"/>
      <c r="G126" s="82">
        <f>I126</f>
        <v>0</v>
      </c>
      <c r="H126" s="58" t="s">
        <v>30</v>
      </c>
      <c r="I126" s="12">
        <f aca="true" t="shared" si="26" ref="I126:N126">SUM(I127:I132)</f>
        <v>0</v>
      </c>
      <c r="J126" s="13">
        <f t="shared" si="26"/>
        <v>0</v>
      </c>
      <c r="K126" s="14">
        <f t="shared" si="26"/>
        <v>0</v>
      </c>
      <c r="L126" s="14">
        <f t="shared" si="26"/>
        <v>0</v>
      </c>
      <c r="M126" s="14">
        <f t="shared" si="26"/>
        <v>0</v>
      </c>
      <c r="N126" s="14">
        <f t="shared" si="26"/>
        <v>0</v>
      </c>
    </row>
    <row r="127" spans="1:14" ht="13.5" hidden="1" thickBot="1">
      <c r="A127" s="80"/>
      <c r="B127" s="81"/>
      <c r="C127" s="81"/>
      <c r="D127" s="81"/>
      <c r="E127" s="80"/>
      <c r="F127" s="80"/>
      <c r="G127" s="83"/>
      <c r="H127" s="47" t="s">
        <v>54</v>
      </c>
      <c r="I127" s="30">
        <f aca="true" t="shared" si="27" ref="I127:I132">SUM(J127:N127)</f>
        <v>0</v>
      </c>
      <c r="J127" s="31"/>
      <c r="K127" s="32"/>
      <c r="L127" s="32"/>
      <c r="M127" s="32"/>
      <c r="N127" s="33"/>
    </row>
    <row r="128" spans="1:14" ht="13.5" hidden="1" thickBot="1">
      <c r="A128" s="80"/>
      <c r="B128" s="81"/>
      <c r="C128" s="81"/>
      <c r="D128" s="81"/>
      <c r="E128" s="80"/>
      <c r="F128" s="80"/>
      <c r="G128" s="83"/>
      <c r="H128" s="46" t="s">
        <v>55</v>
      </c>
      <c r="I128" s="21">
        <f t="shared" si="27"/>
        <v>0</v>
      </c>
      <c r="J128" s="22"/>
      <c r="K128" s="23"/>
      <c r="L128" s="23"/>
      <c r="M128" s="23"/>
      <c r="N128" s="34"/>
    </row>
    <row r="129" spans="1:14" ht="13.5" hidden="1" thickBot="1">
      <c r="A129" s="80"/>
      <c r="B129" s="81"/>
      <c r="C129" s="81"/>
      <c r="D129" s="81"/>
      <c r="E129" s="80"/>
      <c r="F129" s="80"/>
      <c r="G129" s="83"/>
      <c r="H129" s="46" t="s">
        <v>56</v>
      </c>
      <c r="I129" s="21">
        <f t="shared" si="27"/>
        <v>0</v>
      </c>
      <c r="J129" s="22"/>
      <c r="K129" s="23"/>
      <c r="L129" s="23"/>
      <c r="M129" s="23"/>
      <c r="N129" s="34"/>
    </row>
    <row r="130" spans="1:14" ht="13.5" hidden="1" thickBot="1">
      <c r="A130" s="80"/>
      <c r="B130" s="81"/>
      <c r="C130" s="81"/>
      <c r="D130" s="81"/>
      <c r="E130" s="80"/>
      <c r="F130" s="80"/>
      <c r="G130" s="83"/>
      <c r="H130" s="46" t="s">
        <v>57</v>
      </c>
      <c r="I130" s="21">
        <f t="shared" si="27"/>
        <v>0</v>
      </c>
      <c r="J130" s="22"/>
      <c r="K130" s="23"/>
      <c r="L130" s="23"/>
      <c r="M130" s="23"/>
      <c r="N130" s="34"/>
    </row>
    <row r="131" spans="1:14" ht="13.5" hidden="1" thickBot="1">
      <c r="A131" s="80"/>
      <c r="B131" s="81"/>
      <c r="C131" s="81"/>
      <c r="D131" s="81"/>
      <c r="E131" s="80"/>
      <c r="F131" s="80"/>
      <c r="G131" s="83"/>
      <c r="H131" s="46"/>
      <c r="I131" s="21">
        <f t="shared" si="27"/>
        <v>0</v>
      </c>
      <c r="J131" s="22"/>
      <c r="K131" s="23"/>
      <c r="L131" s="23"/>
      <c r="M131" s="23"/>
      <c r="N131" s="34"/>
    </row>
    <row r="132" spans="1:14" ht="13.5" hidden="1" thickBot="1">
      <c r="A132" s="80"/>
      <c r="B132" s="81"/>
      <c r="C132" s="81"/>
      <c r="D132" s="81"/>
      <c r="E132" s="80"/>
      <c r="F132" s="80"/>
      <c r="G132" s="84"/>
      <c r="H132" s="25"/>
      <c r="I132" s="26">
        <f t="shared" si="27"/>
        <v>0</v>
      </c>
      <c r="J132" s="27"/>
      <c r="K132" s="28"/>
      <c r="L132" s="28"/>
      <c r="M132" s="28"/>
      <c r="N132" s="29"/>
    </row>
    <row r="133" spans="1:14" ht="13.5" hidden="1" thickBot="1">
      <c r="A133" s="80"/>
      <c r="B133" s="81"/>
      <c r="C133" s="81"/>
      <c r="D133" s="81"/>
      <c r="E133" s="80"/>
      <c r="F133" s="80"/>
      <c r="G133" s="82">
        <f>I133</f>
        <v>0</v>
      </c>
      <c r="H133" s="58" t="s">
        <v>30</v>
      </c>
      <c r="I133" s="12">
        <f aca="true" t="shared" si="28" ref="I133:N133">SUM(I134:I139)</f>
        <v>0</v>
      </c>
      <c r="J133" s="13">
        <f t="shared" si="28"/>
        <v>0</v>
      </c>
      <c r="K133" s="14">
        <f t="shared" si="28"/>
        <v>0</v>
      </c>
      <c r="L133" s="14">
        <f t="shared" si="28"/>
        <v>0</v>
      </c>
      <c r="M133" s="14">
        <f t="shared" si="28"/>
        <v>0</v>
      </c>
      <c r="N133" s="14">
        <f t="shared" si="28"/>
        <v>0</v>
      </c>
    </row>
    <row r="134" spans="1:14" ht="13.5" hidden="1" thickBot="1">
      <c r="A134" s="80"/>
      <c r="B134" s="81"/>
      <c r="C134" s="81"/>
      <c r="D134" s="81"/>
      <c r="E134" s="80"/>
      <c r="F134" s="80"/>
      <c r="G134" s="83"/>
      <c r="H134" s="47" t="s">
        <v>54</v>
      </c>
      <c r="I134" s="30">
        <f aca="true" t="shared" si="29" ref="I134:I139">SUM(J134:N134)</f>
        <v>0</v>
      </c>
      <c r="J134" s="31"/>
      <c r="K134" s="32"/>
      <c r="L134" s="32"/>
      <c r="M134" s="32"/>
      <c r="N134" s="33"/>
    </row>
    <row r="135" spans="1:14" ht="13.5" hidden="1" thickBot="1">
      <c r="A135" s="80"/>
      <c r="B135" s="81"/>
      <c r="C135" s="81"/>
      <c r="D135" s="81"/>
      <c r="E135" s="80"/>
      <c r="F135" s="80"/>
      <c r="G135" s="83"/>
      <c r="H135" s="46" t="s">
        <v>55</v>
      </c>
      <c r="I135" s="21">
        <f t="shared" si="29"/>
        <v>0</v>
      </c>
      <c r="J135" s="22"/>
      <c r="K135" s="23"/>
      <c r="L135" s="23"/>
      <c r="M135" s="23"/>
      <c r="N135" s="34"/>
    </row>
    <row r="136" spans="1:14" ht="13.5" hidden="1" thickBot="1">
      <c r="A136" s="80"/>
      <c r="B136" s="81"/>
      <c r="C136" s="81"/>
      <c r="D136" s="81"/>
      <c r="E136" s="80"/>
      <c r="F136" s="80"/>
      <c r="G136" s="83"/>
      <c r="H136" s="46" t="s">
        <v>56</v>
      </c>
      <c r="I136" s="21">
        <f t="shared" si="29"/>
        <v>0</v>
      </c>
      <c r="J136" s="22"/>
      <c r="K136" s="23"/>
      <c r="L136" s="23"/>
      <c r="M136" s="23"/>
      <c r="N136" s="34"/>
    </row>
    <row r="137" spans="1:14" ht="13.5" hidden="1" thickBot="1">
      <c r="A137" s="80"/>
      <c r="B137" s="81"/>
      <c r="C137" s="81"/>
      <c r="D137" s="81"/>
      <c r="E137" s="80"/>
      <c r="F137" s="80"/>
      <c r="G137" s="83"/>
      <c r="H137" s="46" t="s">
        <v>57</v>
      </c>
      <c r="I137" s="21">
        <f t="shared" si="29"/>
        <v>0</v>
      </c>
      <c r="J137" s="22"/>
      <c r="K137" s="23"/>
      <c r="L137" s="23"/>
      <c r="M137" s="23"/>
      <c r="N137" s="34"/>
    </row>
    <row r="138" spans="1:14" ht="13.5" hidden="1" thickBot="1">
      <c r="A138" s="80"/>
      <c r="B138" s="81"/>
      <c r="C138" s="81"/>
      <c r="D138" s="81"/>
      <c r="E138" s="80"/>
      <c r="F138" s="80"/>
      <c r="G138" s="83"/>
      <c r="H138" s="46"/>
      <c r="I138" s="21">
        <f t="shared" si="29"/>
        <v>0</v>
      </c>
      <c r="J138" s="22"/>
      <c r="K138" s="23"/>
      <c r="L138" s="23"/>
      <c r="M138" s="23"/>
      <c r="N138" s="34"/>
    </row>
    <row r="139" spans="1:14" ht="13.5" hidden="1" thickBot="1">
      <c r="A139" s="73"/>
      <c r="B139" s="131"/>
      <c r="C139" s="131"/>
      <c r="D139" s="131"/>
      <c r="E139" s="73"/>
      <c r="F139" s="73"/>
      <c r="G139" s="83"/>
      <c r="H139" s="59"/>
      <c r="I139" s="60">
        <f t="shared" si="29"/>
        <v>0</v>
      </c>
      <c r="J139" s="48"/>
      <c r="K139" s="49"/>
      <c r="L139" s="49"/>
      <c r="M139" s="49"/>
      <c r="N139" s="50"/>
    </row>
    <row r="140" spans="1:14" ht="13.5" thickTop="1">
      <c r="A140" s="119" t="s">
        <v>58</v>
      </c>
      <c r="B140" s="120"/>
      <c r="C140" s="120"/>
      <c r="D140" s="120"/>
      <c r="E140" s="120"/>
      <c r="F140" s="121"/>
      <c r="G140" s="128">
        <f>SUM(G9:G139)</f>
        <v>43216211</v>
      </c>
      <c r="H140" s="61" t="s">
        <v>30</v>
      </c>
      <c r="I140" s="62">
        <f>IF(SUM(I141:I146)=SUMIF($H$9:$H$139,$H140,I$9:I$139),SUM(I141:I146),"BŁĄD")</f>
        <v>40741534</v>
      </c>
      <c r="J140" s="63">
        <f>SUM(J141:J146)</f>
        <v>7278589</v>
      </c>
      <c r="K140" s="64">
        <f>SUM(K141:K146)</f>
        <v>12355578</v>
      </c>
      <c r="L140" s="64">
        <f>SUM(L141:L146)</f>
        <v>6602188</v>
      </c>
      <c r="M140" s="64">
        <f>SUM(M141:M146)</f>
        <v>0</v>
      </c>
      <c r="N140" s="64">
        <f>SUM(N141:N146)</f>
        <v>14505179</v>
      </c>
    </row>
    <row r="141" spans="1:14" ht="12.75">
      <c r="A141" s="122"/>
      <c r="B141" s="123"/>
      <c r="C141" s="123"/>
      <c r="D141" s="123"/>
      <c r="E141" s="123"/>
      <c r="F141" s="124"/>
      <c r="G141" s="129"/>
      <c r="H141" s="15" t="s">
        <v>31</v>
      </c>
      <c r="I141" s="30">
        <f>SUMIF($H$10:$H$111,H141,I$10:I$111)</f>
        <v>11912773</v>
      </c>
      <c r="J141" s="30">
        <f>SUMIF($H$10:$H$111,$H141,J$10:J$111)</f>
        <v>2186709</v>
      </c>
      <c r="K141" s="30">
        <f>SUMIF($H$10:$H$111,$H141,K$10:K$111)</f>
        <v>4687031</v>
      </c>
      <c r="L141" s="30">
        <f aca="true" t="shared" si="30" ref="L141:N146">SUMIF($H$10:$H$139,$H141,L$10:L$139)</f>
        <v>2313216</v>
      </c>
      <c r="M141" s="30">
        <f t="shared" si="30"/>
        <v>0</v>
      </c>
      <c r="N141" s="30">
        <f t="shared" si="30"/>
        <v>2725817</v>
      </c>
    </row>
    <row r="142" spans="1:14" ht="12.75">
      <c r="A142" s="122"/>
      <c r="B142" s="123"/>
      <c r="C142" s="123"/>
      <c r="D142" s="123"/>
      <c r="E142" s="123"/>
      <c r="F142" s="124"/>
      <c r="G142" s="129"/>
      <c r="H142" s="20" t="s">
        <v>32</v>
      </c>
      <c r="I142" s="30">
        <f>SUMIF($H$10:$H$111,H142,I$10:I$111)</f>
        <v>2881880</v>
      </c>
      <c r="J142" s="30">
        <f>SUMIF($H$10:$H$111,$H142,J$10:J$111)</f>
        <v>2881880</v>
      </c>
      <c r="K142" s="30">
        <f>SUMIF($H$10:$H$111,$H142,K$10:K$111)</f>
        <v>0</v>
      </c>
      <c r="L142" s="30">
        <f t="shared" si="30"/>
        <v>0</v>
      </c>
      <c r="M142" s="30">
        <f t="shared" si="30"/>
        <v>0</v>
      </c>
      <c r="N142" s="30">
        <f t="shared" si="30"/>
        <v>0</v>
      </c>
    </row>
    <row r="143" spans="1:14" ht="12.75">
      <c r="A143" s="122"/>
      <c r="B143" s="123"/>
      <c r="C143" s="123"/>
      <c r="D143" s="123"/>
      <c r="E143" s="123"/>
      <c r="F143" s="124"/>
      <c r="G143" s="129"/>
      <c r="H143" s="20" t="s">
        <v>33</v>
      </c>
      <c r="I143" s="30">
        <f>SUMIF($H$10:$H$111,H143,I$10:I$111)</f>
        <v>2017000</v>
      </c>
      <c r="J143" s="30">
        <f>SUMIF($H$10:$H$111,$H143,J$10:J$111)</f>
        <v>2017000</v>
      </c>
      <c r="K143" s="30">
        <f>SUMIF($H$10:$H$139,$H143,K$10:K$139)</f>
        <v>0</v>
      </c>
      <c r="L143" s="30">
        <f t="shared" si="30"/>
        <v>0</v>
      </c>
      <c r="M143" s="30">
        <f t="shared" si="30"/>
        <v>0</v>
      </c>
      <c r="N143" s="30">
        <f t="shared" si="30"/>
        <v>0</v>
      </c>
    </row>
    <row r="144" spans="1:14" ht="12.75">
      <c r="A144" s="122"/>
      <c r="B144" s="123"/>
      <c r="C144" s="123"/>
      <c r="D144" s="123"/>
      <c r="E144" s="123"/>
      <c r="F144" s="124"/>
      <c r="G144" s="129"/>
      <c r="H144" s="20" t="s">
        <v>34</v>
      </c>
      <c r="I144" s="30">
        <f aca="true" t="shared" si="31" ref="I144:J146">SUMIF($H$10:$H$139,$H144,I$10:I$139)</f>
        <v>193000</v>
      </c>
      <c r="J144" s="30">
        <f t="shared" si="31"/>
        <v>193000</v>
      </c>
      <c r="K144" s="30">
        <f>SUMIF($H$10:$H$139,$H144,K$10:K$139)</f>
        <v>0</v>
      </c>
      <c r="L144" s="30">
        <f t="shared" si="30"/>
        <v>0</v>
      </c>
      <c r="M144" s="30">
        <f t="shared" si="30"/>
        <v>0</v>
      </c>
      <c r="N144" s="30">
        <f t="shared" si="30"/>
        <v>0</v>
      </c>
    </row>
    <row r="145" spans="1:14" ht="12.75">
      <c r="A145" s="122"/>
      <c r="B145" s="123"/>
      <c r="C145" s="123"/>
      <c r="D145" s="123"/>
      <c r="E145" s="123"/>
      <c r="F145" s="124"/>
      <c r="G145" s="129"/>
      <c r="H145" s="20" t="s">
        <v>35</v>
      </c>
      <c r="I145" s="30">
        <f t="shared" si="31"/>
        <v>23736881</v>
      </c>
      <c r="J145" s="30">
        <f t="shared" si="31"/>
        <v>0</v>
      </c>
      <c r="K145" s="30">
        <f>SUMIF($H$10:$H$139,$H145,K$10:K$139)</f>
        <v>7668547</v>
      </c>
      <c r="L145" s="30">
        <f t="shared" si="30"/>
        <v>4288972</v>
      </c>
      <c r="M145" s="30">
        <f t="shared" si="30"/>
        <v>0</v>
      </c>
      <c r="N145" s="30">
        <f t="shared" si="30"/>
        <v>11779362</v>
      </c>
    </row>
    <row r="146" spans="1:14" ht="12.75">
      <c r="A146" s="125"/>
      <c r="B146" s="126"/>
      <c r="C146" s="126"/>
      <c r="D146" s="126"/>
      <c r="E146" s="126"/>
      <c r="F146" s="127"/>
      <c r="G146" s="130"/>
      <c r="H146" s="65"/>
      <c r="I146" s="26">
        <f t="shared" si="31"/>
        <v>0</v>
      </c>
      <c r="J146" s="27">
        <f t="shared" si="31"/>
        <v>0</v>
      </c>
      <c r="K146" s="28">
        <f>SUMIF($H$10:$H$139,$H146,K$10:K$139)</f>
        <v>0</v>
      </c>
      <c r="L146" s="28">
        <f t="shared" si="30"/>
        <v>0</v>
      </c>
      <c r="M146" s="28">
        <f t="shared" si="30"/>
        <v>0</v>
      </c>
      <c r="N146" s="57">
        <f t="shared" si="30"/>
        <v>0</v>
      </c>
    </row>
    <row r="147" spans="1:14" ht="12.75">
      <c r="A147" s="66"/>
      <c r="B147" s="66"/>
      <c r="C147" s="66"/>
      <c r="D147" s="66"/>
      <c r="E147" s="66"/>
      <c r="F147" s="66"/>
      <c r="G147" s="66"/>
      <c r="H147" s="67"/>
      <c r="I147" s="68"/>
      <c r="J147" s="68"/>
      <c r="K147" s="66"/>
      <c r="L147" s="66"/>
      <c r="M147" s="66"/>
      <c r="N147" s="66"/>
    </row>
    <row r="148" spans="8:10" ht="12.75">
      <c r="H148" s="69"/>
      <c r="I148" s="69"/>
      <c r="J148" s="69"/>
    </row>
    <row r="149" spans="8:10" ht="12.75">
      <c r="H149" s="69"/>
      <c r="I149" s="69"/>
      <c r="J149" s="69"/>
    </row>
    <row r="150" spans="8:10" ht="12.75">
      <c r="H150" s="69"/>
      <c r="I150" s="70"/>
      <c r="J150" s="69"/>
    </row>
  </sheetData>
  <sheetProtection/>
  <mergeCells count="111">
    <mergeCell ref="F133:F139"/>
    <mergeCell ref="G133:G139"/>
    <mergeCell ref="A140:F146"/>
    <mergeCell ref="G140:G146"/>
    <mergeCell ref="A126:A132"/>
    <mergeCell ref="B126:D132"/>
    <mergeCell ref="E126:E132"/>
    <mergeCell ref="F126:F132"/>
    <mergeCell ref="G126:G132"/>
    <mergeCell ref="A133:A139"/>
    <mergeCell ref="B133:D139"/>
    <mergeCell ref="E133:E139"/>
    <mergeCell ref="G112:G118"/>
    <mergeCell ref="A119:A125"/>
    <mergeCell ref="B119:D125"/>
    <mergeCell ref="E119:E125"/>
    <mergeCell ref="F119:F125"/>
    <mergeCell ref="G119:G125"/>
    <mergeCell ref="A112:A118"/>
    <mergeCell ref="B112:D118"/>
    <mergeCell ref="E112:E118"/>
    <mergeCell ref="F112:F118"/>
    <mergeCell ref="G91:G96"/>
    <mergeCell ref="A97:A103"/>
    <mergeCell ref="B97:D103"/>
    <mergeCell ref="E97:E103"/>
    <mergeCell ref="F97:F103"/>
    <mergeCell ref="G97:G103"/>
    <mergeCell ref="A91:A96"/>
    <mergeCell ref="B91:D96"/>
    <mergeCell ref="E91:E96"/>
    <mergeCell ref="F91:F96"/>
    <mergeCell ref="A104:N104"/>
    <mergeCell ref="A105:A111"/>
    <mergeCell ref="B105:D111"/>
    <mergeCell ref="E105:E111"/>
    <mergeCell ref="F105:F111"/>
    <mergeCell ref="G105:G111"/>
    <mergeCell ref="G72:G82"/>
    <mergeCell ref="B78:D82"/>
    <mergeCell ref="E78:E82"/>
    <mergeCell ref="F78:F82"/>
    <mergeCell ref="A72:A82"/>
    <mergeCell ref="B72:D77"/>
    <mergeCell ref="E72:E77"/>
    <mergeCell ref="F72:F77"/>
    <mergeCell ref="A83:N83"/>
    <mergeCell ref="A84:A90"/>
    <mergeCell ref="B84:D90"/>
    <mergeCell ref="E84:E90"/>
    <mergeCell ref="F84:F90"/>
    <mergeCell ref="G84:G90"/>
    <mergeCell ref="G59:G65"/>
    <mergeCell ref="A66:A71"/>
    <mergeCell ref="B66:D71"/>
    <mergeCell ref="E66:E71"/>
    <mergeCell ref="F66:F71"/>
    <mergeCell ref="G66:G71"/>
    <mergeCell ref="A59:A65"/>
    <mergeCell ref="B59:D65"/>
    <mergeCell ref="E59:E65"/>
    <mergeCell ref="F59:F65"/>
    <mergeCell ref="A58:N58"/>
    <mergeCell ref="A38:A45"/>
    <mergeCell ref="B38:D45"/>
    <mergeCell ref="E38:E45"/>
    <mergeCell ref="F38:F45"/>
    <mergeCell ref="G38:G45"/>
    <mergeCell ref="A46:A51"/>
    <mergeCell ref="B46:D51"/>
    <mergeCell ref="E46:E51"/>
    <mergeCell ref="F46:F51"/>
    <mergeCell ref="F22:F28"/>
    <mergeCell ref="G22:G28"/>
    <mergeCell ref="A52:A57"/>
    <mergeCell ref="B52:D57"/>
    <mergeCell ref="E52:E57"/>
    <mergeCell ref="F52:F57"/>
    <mergeCell ref="G52:G57"/>
    <mergeCell ref="G46:G51"/>
    <mergeCell ref="G30:G36"/>
    <mergeCell ref="A37:N37"/>
    <mergeCell ref="A16:A21"/>
    <mergeCell ref="B16:D21"/>
    <mergeCell ref="E16:E21"/>
    <mergeCell ref="F16:F21"/>
    <mergeCell ref="G16:G21"/>
    <mergeCell ref="A22:A28"/>
    <mergeCell ref="B22:D28"/>
    <mergeCell ref="E22:E28"/>
    <mergeCell ref="A30:A36"/>
    <mergeCell ref="B30:D36"/>
    <mergeCell ref="E30:E36"/>
    <mergeCell ref="F30:F36"/>
    <mergeCell ref="A1:N1"/>
    <mergeCell ref="A2:N2"/>
    <mergeCell ref="A3:N4"/>
    <mergeCell ref="A5:A6"/>
    <mergeCell ref="B5:D6"/>
    <mergeCell ref="E5:F5"/>
    <mergeCell ref="G5:G6"/>
    <mergeCell ref="H5:H6"/>
    <mergeCell ref="I5:I6"/>
    <mergeCell ref="J5:M5"/>
    <mergeCell ref="B7:D7"/>
    <mergeCell ref="A8:H8"/>
    <mergeCell ref="A9:A15"/>
    <mergeCell ref="B9:D15"/>
    <mergeCell ref="E9:E15"/>
    <mergeCell ref="F9:F15"/>
    <mergeCell ref="G9:G15"/>
  </mergeCells>
  <conditionalFormatting sqref="I150 I134:I139 I113:I118 I120:I125 I127:I132 I73:I82 G105:G146 I141:N146 I98:I103 I85:I90 I92:I96 G84:G103 I23:I29 I67:I71 I60:I65 G59:G72 I53:I57 I39:I45 G9:G36 I31:I36 I47:I51 G38:G57 I17:I21 I10:I15 I106:I111">
    <cfRule type="cellIs" priority="3" dxfId="3" operator="equal" stopIfTrue="1">
      <formula>0</formula>
    </cfRule>
    <cfRule type="cellIs" priority="4" dxfId="2" operator="notEqual" stopIfTrue="1">
      <formula>0</formula>
    </cfRule>
  </conditionalFormatting>
  <conditionalFormatting sqref="I133:N133 I112:N112 I119:N119 I126:N126 I140:N140 I105:N105 I97:N97 I84:N84 I91:N91 I59:N59 I72:N72 I66:N66 I52:N52 I46:N46 I30:N30 I38:N38 I9:N9 I22:N22 I16:N16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&amp;L&amp;7Załącznik Nr 1
do Uchwały Nr XXX/259/2009
Rady Gminy Jedlnia-Letnisko
z dnia 31.08.2009 roku&amp;R&amp;7Załącznik Nr 3
do Uchwały Nr XXIII/188/2008
Rady Gminy Jedlnia-Letnisko
z dnia 17.12.2008r.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203</cp:lastModifiedBy>
  <dcterms:created xsi:type="dcterms:W3CDTF">2009-09-08T09:42:39Z</dcterms:created>
  <dcterms:modified xsi:type="dcterms:W3CDTF">2009-09-23T07:49:00Z</dcterms:modified>
  <cp:category/>
  <cp:version/>
  <cp:contentType/>
  <cp:contentStatus/>
</cp:coreProperties>
</file>